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530" windowHeight="8835" activeTab="3"/>
  </bookViews>
  <sheets>
    <sheet name="Receipt IDA-NUC " sheetId="1" r:id="rId1"/>
    <sheet name="Receipt OTHERS" sheetId="2" r:id="rId2"/>
    <sheet name="Sources and Uses of Funds" sheetId="3" r:id="rId3"/>
    <sheet name="Uses of Funds by Activity" sheetId="4" r:id="rId4"/>
  </sheets>
  <definedNames/>
  <calcPr fullCalcOnLoad="1"/>
</workbook>
</file>

<file path=xl/sharedStrings.xml><?xml version="1.0" encoding="utf-8"?>
<sst xmlns="http://schemas.openxmlformats.org/spreadsheetml/2006/main" count="166" uniqueCount="130">
  <si>
    <t>Total</t>
  </si>
  <si>
    <t>Expenditure</t>
  </si>
  <si>
    <t>Sources of Fund</t>
  </si>
  <si>
    <t>Opening Cash Balance</t>
  </si>
  <si>
    <t>Add Receipts</t>
  </si>
  <si>
    <t>Total Financing</t>
  </si>
  <si>
    <t>Total Closing Cash Balance</t>
  </si>
  <si>
    <t>Actual</t>
  </si>
  <si>
    <t>Planned</t>
  </si>
  <si>
    <t>Variance</t>
  </si>
  <si>
    <t>Others</t>
  </si>
  <si>
    <t>Project</t>
  </si>
  <si>
    <t>Revised</t>
  </si>
  <si>
    <t>PAD</t>
  </si>
  <si>
    <t>Closing Balances</t>
  </si>
  <si>
    <t>Total Uses of Funds by Components</t>
  </si>
  <si>
    <t>Explanation of</t>
  </si>
  <si>
    <t xml:space="preserve">PAD /Life of </t>
  </si>
  <si>
    <t>Statement of Sources and Uses of Funds</t>
  </si>
  <si>
    <t>Government Funds</t>
  </si>
  <si>
    <t>Student Fees</t>
  </si>
  <si>
    <t>Less:  ACE Expenditure as per Project Implementation Plan</t>
  </si>
  <si>
    <t xml:space="preserve">AFRICA HIGHER EDUCATION CENTERS OF EXCELLENCE PROJECT </t>
  </si>
  <si>
    <t>Work on the PAD/Life of project for the period</t>
  </si>
  <si>
    <t>Grand total of the funds</t>
  </si>
  <si>
    <t xml:space="preserve">UNIVERSITY OF JOS </t>
  </si>
  <si>
    <t>AFRICA CENTRE OF EXCELLENCE IN PHYTOMEDICINE RESEARCH &amp; DEVELOPMENT (ACEPRD)</t>
  </si>
  <si>
    <t xml:space="preserve">  </t>
  </si>
  <si>
    <t>Cummulative for Financial Year End</t>
  </si>
  <si>
    <t xml:space="preserve">Action Plan 1:  Enhance capacity to deliver regional high quality training </t>
  </si>
  <si>
    <t>Action Plan 2:  Enhance capacity to deliver applied research to address regional development challenges to Achieve Applied Research Excellence</t>
  </si>
  <si>
    <t>Action Plan 3:  Build &amp; strengthen regional and international academic partnership</t>
  </si>
  <si>
    <t>Action Plan 4:  Build and use industry/sector partnerships to enhance impact of ACE on development and increased relevance of center education and research</t>
  </si>
  <si>
    <t>Action Plan 5:  Enhance Governance and management of ACE  and the participating universities to Achieve Center/institutional Operations and Management Excellence</t>
  </si>
  <si>
    <t>Action Plan 6:  Enhance Revenue generation Strategies to Strengthen Financial Stability of the Centre</t>
  </si>
  <si>
    <t>UNIVERSITY OF JOS</t>
  </si>
  <si>
    <t>AFRICA  CENTRE OF EXCELLENCE IN PHYTOMEDICINE RESEARCH AND DEVELOPMENT (ACEPRD)</t>
  </si>
  <si>
    <t>AFRICA  HIGHER EDUCATION CENTRES OF EXCELLENCE PROJECT</t>
  </si>
  <si>
    <t>COMPONENT 1</t>
  </si>
  <si>
    <t>Action Plan 1:  Learning Excellence</t>
  </si>
  <si>
    <t xml:space="preserve">Enhance capacity to deliver regional high quality training </t>
  </si>
  <si>
    <t>Design new curriculum and get approval for new short courses</t>
  </si>
  <si>
    <t>Enrol and run new short courses</t>
  </si>
  <si>
    <t>Design new curriculum and get approval for Masters program</t>
  </si>
  <si>
    <t>Enrol and run new Masters curriculum</t>
  </si>
  <si>
    <t>Design new curriculum and get approval for PhD program</t>
  </si>
  <si>
    <t>Enrol and run new PhD curriculum</t>
  </si>
  <si>
    <t>e-learning platform development</t>
  </si>
  <si>
    <t>Running of English Second Language courses</t>
  </si>
  <si>
    <t>Upgrade and refurbishment of Learning Facilities/Resources</t>
  </si>
  <si>
    <t>1.10</t>
  </si>
  <si>
    <t>Curriculum development of English as Second language</t>
  </si>
  <si>
    <t>Hostel accommodation at the University for students</t>
  </si>
  <si>
    <t xml:space="preserve">Improving Learning Equipment </t>
  </si>
  <si>
    <t>Subtotal</t>
  </si>
  <si>
    <t>Action Plan 2: Applied Research</t>
  </si>
  <si>
    <t xml:space="preserve">Enhance capacity to deliver applied research to address regional development challenges </t>
  </si>
  <si>
    <t>Field sample study and collection</t>
  </si>
  <si>
    <t>Maintaining animal facility for laboratory tests</t>
  </si>
  <si>
    <t>Core specialized research equipment</t>
  </si>
  <si>
    <t>Center monthly seminar</t>
  </si>
  <si>
    <t>Action Plan 3:   Academic Partnership</t>
  </si>
  <si>
    <t xml:space="preserve">Build &amp; strengthen regional and international academic partnership </t>
  </si>
  <si>
    <t>Annual partner site visit</t>
  </si>
  <si>
    <t>Regional Student Exchange</t>
  </si>
  <si>
    <t>Regional Faculty Exchange</t>
  </si>
  <si>
    <t xml:space="preserve">Training by international faculty to build UNIJOS capacity </t>
  </si>
  <si>
    <t>Center combined regional and international research conference for students and faculty</t>
  </si>
  <si>
    <t>Regional Center Research Conference</t>
  </si>
  <si>
    <t>Project management committee meeting (bi-weekly)</t>
  </si>
  <si>
    <t>Outreach events targeting women and minorities</t>
  </si>
  <si>
    <t>Action Plan 4: Industry/Sector partnership</t>
  </si>
  <si>
    <t>Build and use industry/sector partnerships to enhance impact of ACE on development and increased relevance of center education and research</t>
  </si>
  <si>
    <t>Industry Networking events</t>
  </si>
  <si>
    <t>Action Plan 5: Governance/management Excellence</t>
  </si>
  <si>
    <t>Enhance Governance and management of ACE  and the participating universities to Achieve Center/institutional Operations and Management Excellence</t>
  </si>
  <si>
    <t>Center Operational Cost</t>
  </si>
  <si>
    <t>Vehicle purchase, fuel, maintenance</t>
  </si>
  <si>
    <t>International Advisory Board meeting</t>
  </si>
  <si>
    <t>Regional Advisory Board meeting</t>
  </si>
  <si>
    <t>Center Management Training</t>
  </si>
  <si>
    <t>Accreditation</t>
  </si>
  <si>
    <t>Action Plan 6: Financial Stability</t>
  </si>
  <si>
    <t>Enhance Revenue generation Strategies to Strengthen Financial Stability of the Centre</t>
  </si>
  <si>
    <t>Farm cultivation management and expansion</t>
  </si>
  <si>
    <t>GRAND TOTAL USES OF FUNDS</t>
  </si>
  <si>
    <t>NOTE</t>
  </si>
  <si>
    <t>Others (Refund of Advances)</t>
  </si>
  <si>
    <t>ACEPRD GRANT FUND ACCOUNT</t>
  </si>
  <si>
    <t>S/N</t>
  </si>
  <si>
    <t>DATE</t>
  </si>
  <si>
    <t>DESCRIPTION</t>
  </si>
  <si>
    <t>RECEIPT</t>
  </si>
  <si>
    <t>DOLLAR EQUIVALENT</t>
  </si>
  <si>
    <t>=N=</t>
  </si>
  <si>
    <t>$</t>
  </si>
  <si>
    <t>%</t>
  </si>
  <si>
    <t>Totals</t>
  </si>
  <si>
    <t xml:space="preserve">Prepared by </t>
  </si>
  <si>
    <t>Luke Ngwu (Finance Officer)</t>
  </si>
  <si>
    <t>World Bank IDA Funds (Direct payments by NUC)</t>
  </si>
  <si>
    <t>World Bank IDA Funds (Deposit by NUC into ACEPRD Naira Acc in CBN)</t>
  </si>
  <si>
    <t>World Bank IDA Funds (Fidelity Bank Plc)</t>
  </si>
  <si>
    <t>World Bank IDA Funds (CBN Naira Account)</t>
  </si>
  <si>
    <t>Applied research skills for faculty and students</t>
  </si>
  <si>
    <t xml:space="preserve">Lab based sample analysis for students (basic lab equipment) </t>
  </si>
  <si>
    <t>Publication submission &amp; Seed Grant to Faculty/Students</t>
  </si>
  <si>
    <t>Improving Research environment</t>
  </si>
  <si>
    <t>Exchange Rate applied to arrive at Naira value of planned is N304.5/$.</t>
  </si>
  <si>
    <t>Exchange Rate for the expenditure is average of N304.5/$.</t>
  </si>
  <si>
    <t>Receipt from the World Bank through Direct payment of estacode by NUC for PITTCON Conference and Biosafety Training in USA to Centre Leader, Vice Chancellor and Deputy Vice hancellor (Academics) (Total $9,675.00 @ N304.5/$ as at June 15th 2016)</t>
  </si>
  <si>
    <t>30/1/2017</t>
  </si>
  <si>
    <t>Statement of Uses of Funds By Project Activity  for the period ending …30/6/2017….</t>
  </si>
  <si>
    <t>Semi-Annual Period ending 30/6/2017</t>
  </si>
  <si>
    <t>20/6/2017</t>
  </si>
  <si>
    <t>Receipt from the World Bank through Direct payment of estacode by NUC for AAU Convention and accreditation  meeting in Gambia to  Centre Leader, Vice Chancellor and Deputy Vice hancellor (Academics) (Total $6,800.00 @ N304.5/$ as at June 20th 2016)</t>
  </si>
  <si>
    <t>Receipt from the World Bank through Direct payment of return ticket to China by NUC for ACE 1 AND ACE II WORKSHOP to  Centre Leader (Total N827,000 @ N304.5/$ as at June 20th 2016)</t>
  </si>
  <si>
    <t>for the semi-annual period ending 30/6/2017</t>
  </si>
  <si>
    <t>20/2/2017</t>
  </si>
  <si>
    <t xml:space="preserve">PONCHANG  A. WUYEP - REFUND OF DTA/ESTACODE TO MEDINA GRANADA SPAIN  FOR TRI-INSTITUTIONAL NETWORKING EVENT AT FUNDACION </t>
  </si>
  <si>
    <t xml:space="preserve">OMALE SIMEON - REFUND OF DTA TO ABUJA TO ATTEND EXHIBITION </t>
  </si>
  <si>
    <t>20/4/2017</t>
  </si>
  <si>
    <t>USMAN FATIMA - RECEIPT OF UNDERGRADUATE SCHOOL FEES ERRONEOUSLY PAID INTO PROJECT ACCOUNT</t>
  </si>
  <si>
    <t>JANUARY TO JUNE 2017</t>
  </si>
  <si>
    <t>REFUNDS/OTHER RECEIPTS</t>
  </si>
  <si>
    <t xml:space="preserve">GRANT RECEIPTS </t>
  </si>
  <si>
    <t>Student Fees (Undergraduate fee paid in error)</t>
  </si>
  <si>
    <t>NB: *The IDA Balance of N39,009,285.17 excludes N330,188.38 unremitted Tax deducted from Jodax for renovation work. Effort being made to rectify and remit the tax.</t>
  </si>
  <si>
    <t>*Total Closing Cash Balance</t>
  </si>
  <si>
    <t>Receipt from the World Bank through Direct payment of Accreditation/Resource verification fee by NUC for Accreditation of ACEPRD 5 New PG Programmes (Total $10,673.23 @ N304.5/$ as at June 15th 2016)</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</si>
</sst>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Yes&quot;;&quot;Yes&quot;;&quot;No&quot;"/>
    <numFmt numFmtId="166" formatCode="&quot;True&quot;;&quot;True&quot;;&quot;False&quot;"/>
    <numFmt numFmtId="167" formatCode="&quot;On&quot;;&quot;On&quot;;&quot;Off&quot;"/>
    <numFmt numFmtId="168" formatCode="[$€-2]\ #,##0.00_);[Red]\([$€-2]\ #,##0.00\)"/>
    <numFmt numFmtId="169" formatCode="0.0000000"/>
    <numFmt numFmtId="170" formatCode="0.000000"/>
    <numFmt numFmtId="171" formatCode="0.00000"/>
    <numFmt numFmtId="172" formatCode="0.0000"/>
    <numFmt numFmtId="173" formatCode="0.000"/>
    <numFmt numFmtId="174" formatCode="_-* #,##0.00_-;\-* #,##0.00_-;_-* &quot;-&quot;??_-;_-@_-"/>
    <numFmt numFmtId="175" formatCode="[$€-2]\ #,##0.00;[Red]\-[$€-2]\ #,##0.00"/>
    <numFmt numFmtId="176" formatCode="_(* #,##0.000_);_(* \(#,##0.000\);_(* &quot;-&quot;???_);_(@_)"/>
    <numFmt numFmtId="177" formatCode="_(* #,##0.0000_);_(* \(#,##0.0000\);_(* &quot;-&quot;????_);_(@_)"/>
  </numFmts>
  <fonts count="64">
    <font>
      <sz val="10"/>
      <name val="Arial"/>
      <family val="0"/>
    </font>
    <font>
      <u val="single"/>
      <sz val="10"/>
      <color indexed="12"/>
      <name val="Arial"/>
      <family val="2"/>
    </font>
    <font>
      <u val="single"/>
      <sz val="10"/>
      <color indexed="36"/>
      <name val="Arial"/>
      <family val="2"/>
    </font>
    <font>
      <b/>
      <sz val="10"/>
      <name val="Arial"/>
      <family val="2"/>
    </font>
    <font>
      <u val="single"/>
      <sz val="10"/>
      <name val="Arial"/>
      <family val="2"/>
    </font>
    <font>
      <b/>
      <sz val="11"/>
      <name val="Arial"/>
      <family val="2"/>
    </font>
    <font>
      <sz val="11"/>
      <name val="Arial"/>
      <family val="2"/>
    </font>
    <font>
      <sz val="12"/>
      <name val="Arial"/>
      <family val="2"/>
    </font>
    <font>
      <sz val="12"/>
      <name val="Cambria"/>
      <family val="1"/>
    </font>
    <font>
      <sz val="12"/>
      <color indexed="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b/>
      <sz val="12"/>
      <color indexed="8"/>
      <name val="Calibri"/>
      <family val="2"/>
    </font>
    <font>
      <b/>
      <sz val="12"/>
      <name val="Calibri"/>
      <family val="2"/>
    </font>
    <font>
      <sz val="10"/>
      <color indexed="8"/>
      <name val="Arial"/>
      <family val="2"/>
    </font>
    <font>
      <b/>
      <sz val="12"/>
      <color indexed="8"/>
      <name val="Arial"/>
      <family val="2"/>
    </font>
    <font>
      <sz val="12"/>
      <name val="Calibri"/>
      <family val="2"/>
    </font>
    <font>
      <b/>
      <sz val="12"/>
      <color indexed="8"/>
      <name val="Cambria"/>
      <family val="1"/>
    </font>
    <font>
      <sz val="12"/>
      <color indexed="8"/>
      <name val="Cambria"/>
      <family val="1"/>
    </font>
    <font>
      <b/>
      <i/>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2"/>
      <color theme="1"/>
      <name val="Calibri"/>
      <family val="2"/>
    </font>
    <font>
      <sz val="12"/>
      <color rgb="FF000000"/>
      <name val="Calibri"/>
      <family val="2"/>
    </font>
    <font>
      <b/>
      <sz val="12"/>
      <color rgb="FF000000"/>
      <name val="Calibri"/>
      <family val="2"/>
    </font>
    <font>
      <sz val="10"/>
      <color theme="1"/>
      <name val="Arial"/>
      <family val="2"/>
    </font>
    <font>
      <b/>
      <sz val="12"/>
      <color theme="1"/>
      <name val="Arial"/>
      <family val="2"/>
    </font>
    <font>
      <sz val="12"/>
      <color theme="1"/>
      <name val="Arial"/>
      <family val="2"/>
    </font>
    <font>
      <b/>
      <sz val="12"/>
      <color theme="1"/>
      <name val="Cambria"/>
      <family val="1"/>
    </font>
    <font>
      <sz val="12"/>
      <color theme="1"/>
      <name val="Cambria"/>
      <family val="1"/>
    </font>
    <font>
      <b/>
      <i/>
      <sz val="1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1"/>
        <bgColor indexed="64"/>
      </patternFill>
    </fill>
    <fill>
      <patternFill patternType="solid">
        <fgColor theme="0"/>
        <bgColor indexed="64"/>
      </patternFill>
    </fill>
    <fill>
      <patternFill patternType="solid">
        <fgColor theme="3" tint="0.5999900102615356"/>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style="thin"/>
      <bottom>
        <color indexed="63"/>
      </bottom>
    </border>
    <border>
      <left style="medium"/>
      <right>
        <color indexed="63"/>
      </right>
      <top>
        <color indexed="63"/>
      </top>
      <bottom style="thin"/>
    </border>
    <border>
      <left style="medium"/>
      <right style="thin"/>
      <top style="thin"/>
      <bottom style="thin"/>
    </border>
    <border>
      <left style="medium"/>
      <right>
        <color indexed="63"/>
      </right>
      <top>
        <color indexed="63"/>
      </top>
      <bottom style="medium"/>
    </border>
    <border>
      <left>
        <color indexed="63"/>
      </left>
      <right>
        <color indexed="63"/>
      </right>
      <top style="medium"/>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medium"/>
      <bottom style="medium"/>
    </border>
    <border>
      <left>
        <color indexed="63"/>
      </left>
      <right style="thin"/>
      <top>
        <color indexed="63"/>
      </top>
      <bottom>
        <color indexed="63"/>
      </bottom>
    </border>
    <border>
      <left>
        <color indexed="63"/>
      </left>
      <right style="thin"/>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style="thin"/>
    </border>
    <border>
      <left style="thin"/>
      <right style="medium"/>
      <top style="medium"/>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thin"/>
      <right>
        <color indexed="63"/>
      </right>
      <top style="thin"/>
      <bottom style="medium"/>
    </border>
    <border>
      <left style="thin"/>
      <right style="thin"/>
      <top>
        <color indexed="63"/>
      </top>
      <bottom style="medium"/>
    </border>
    <border>
      <left style="medium"/>
      <right style="thin"/>
      <top style="thin"/>
      <bottom style="medium"/>
    </border>
    <border>
      <left style="thin"/>
      <right style="medium"/>
      <top style="thin"/>
      <bottom style="medium"/>
    </border>
    <border>
      <left style="thin"/>
      <right style="medium"/>
      <top>
        <color indexed="63"/>
      </top>
      <bottom style="medium"/>
    </border>
    <border>
      <left style="medium"/>
      <right style="thin"/>
      <top>
        <color indexed="63"/>
      </top>
      <bottom style="medium"/>
    </border>
    <border>
      <left>
        <color indexed="63"/>
      </left>
      <right style="medium"/>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09">
    <xf numFmtId="0" fontId="0" fillId="0" borderId="0" xfId="0" applyAlignment="1">
      <alignment/>
    </xf>
    <xf numFmtId="0" fontId="0" fillId="0" borderId="0" xfId="0"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1" xfId="0" applyFont="1" applyBorder="1" applyAlignment="1">
      <alignment/>
    </xf>
    <xf numFmtId="0" fontId="0" fillId="0" borderId="12" xfId="0" applyBorder="1" applyAlignment="1">
      <alignment/>
    </xf>
    <xf numFmtId="0" fontId="3" fillId="0" borderId="11" xfId="0" applyFont="1" applyBorder="1" applyAlignment="1">
      <alignment horizontal="center"/>
    </xf>
    <xf numFmtId="0" fontId="0" fillId="0" borderId="11" xfId="0" applyBorder="1" applyAlignment="1">
      <alignment/>
    </xf>
    <xf numFmtId="0" fontId="0" fillId="0" borderId="13" xfId="0" applyBorder="1" applyAlignment="1">
      <alignment horizontal="center"/>
    </xf>
    <xf numFmtId="0" fontId="0" fillId="0" borderId="11" xfId="0" applyBorder="1" applyAlignment="1">
      <alignment horizontal="center"/>
    </xf>
    <xf numFmtId="0" fontId="4" fillId="0" borderId="11" xfId="0" applyFont="1" applyBorder="1" applyAlignment="1">
      <alignment horizontal="center"/>
    </xf>
    <xf numFmtId="0" fontId="0" fillId="0" borderId="14" xfId="0" applyBorder="1" applyAlignment="1">
      <alignment/>
    </xf>
    <xf numFmtId="0" fontId="3" fillId="0" borderId="13" xfId="0" applyFont="1" applyBorder="1" applyAlignment="1">
      <alignment horizontal="left"/>
    </xf>
    <xf numFmtId="0" fontId="0" fillId="33" borderId="14" xfId="0" applyFill="1" applyBorder="1" applyAlignment="1">
      <alignment/>
    </xf>
    <xf numFmtId="0" fontId="3" fillId="33" borderId="14" xfId="0" applyFont="1" applyFill="1" applyBorder="1" applyAlignment="1">
      <alignment/>
    </xf>
    <xf numFmtId="0" fontId="0" fillId="0" borderId="15" xfId="0" applyBorder="1" applyAlignment="1">
      <alignment/>
    </xf>
    <xf numFmtId="0" fontId="0" fillId="33" borderId="16" xfId="0" applyFill="1" applyBorder="1" applyAlignment="1">
      <alignment/>
    </xf>
    <xf numFmtId="43" fontId="0" fillId="0" borderId="17" xfId="42" applyFont="1" applyBorder="1" applyAlignment="1">
      <alignment/>
    </xf>
    <xf numFmtId="43" fontId="0" fillId="0" borderId="0" xfId="42" applyFont="1" applyBorder="1" applyAlignment="1">
      <alignment/>
    </xf>
    <xf numFmtId="43" fontId="0" fillId="0" borderId="18" xfId="42" applyFont="1" applyBorder="1" applyAlignment="1">
      <alignment horizontal="center"/>
    </xf>
    <xf numFmtId="43" fontId="0" fillId="0" borderId="19" xfId="42" applyFont="1" applyBorder="1" applyAlignment="1">
      <alignment horizontal="center"/>
    </xf>
    <xf numFmtId="43" fontId="4" fillId="0" borderId="19" xfId="42" applyFont="1" applyBorder="1" applyAlignment="1">
      <alignment horizontal="center"/>
    </xf>
    <xf numFmtId="43" fontId="0" fillId="0" borderId="20" xfId="42" applyFont="1" applyBorder="1" applyAlignment="1">
      <alignment/>
    </xf>
    <xf numFmtId="43" fontId="0" fillId="0" borderId="21" xfId="42" applyFont="1" applyBorder="1" applyAlignment="1">
      <alignment/>
    </xf>
    <xf numFmtId="43" fontId="0" fillId="0" borderId="22" xfId="42" applyFont="1" applyBorder="1" applyAlignment="1">
      <alignment/>
    </xf>
    <xf numFmtId="43" fontId="0" fillId="0" borderId="23" xfId="42" applyFont="1" applyBorder="1" applyAlignment="1">
      <alignment/>
    </xf>
    <xf numFmtId="43" fontId="0" fillId="0" borderId="24" xfId="42" applyFont="1" applyBorder="1" applyAlignment="1">
      <alignment horizontal="right"/>
    </xf>
    <xf numFmtId="43" fontId="0" fillId="33" borderId="25" xfId="42" applyFont="1" applyFill="1" applyBorder="1" applyAlignment="1">
      <alignment/>
    </xf>
    <xf numFmtId="43" fontId="0" fillId="33" borderId="26" xfId="42" applyFont="1" applyFill="1" applyBorder="1" applyAlignment="1">
      <alignment/>
    </xf>
    <xf numFmtId="43" fontId="0" fillId="0" borderId="0" xfId="42" applyFont="1" applyAlignment="1">
      <alignment/>
    </xf>
    <xf numFmtId="43" fontId="0" fillId="0" borderId="27" xfId="42" applyFont="1" applyBorder="1" applyAlignment="1">
      <alignment/>
    </xf>
    <xf numFmtId="43" fontId="0" fillId="0" borderId="28" xfId="42" applyFont="1" applyBorder="1" applyAlignment="1">
      <alignment/>
    </xf>
    <xf numFmtId="43" fontId="0" fillId="0" borderId="29" xfId="42" applyFont="1" applyBorder="1" applyAlignment="1">
      <alignment horizontal="center"/>
    </xf>
    <xf numFmtId="43" fontId="4" fillId="0" borderId="30" xfId="42" applyFont="1" applyBorder="1" applyAlignment="1">
      <alignment horizontal="center"/>
    </xf>
    <xf numFmtId="43" fontId="0" fillId="0" borderId="31" xfId="42" applyFont="1" applyBorder="1" applyAlignment="1">
      <alignment/>
    </xf>
    <xf numFmtId="43" fontId="0" fillId="0" borderId="32" xfId="42" applyFont="1" applyBorder="1" applyAlignment="1">
      <alignment/>
    </xf>
    <xf numFmtId="43" fontId="0" fillId="0" borderId="29" xfId="42" applyFont="1" applyBorder="1" applyAlignment="1">
      <alignment/>
    </xf>
    <xf numFmtId="43" fontId="0" fillId="0" borderId="33" xfId="42" applyFont="1" applyBorder="1" applyAlignment="1">
      <alignment/>
    </xf>
    <xf numFmtId="43" fontId="0" fillId="33" borderId="28" xfId="42" applyFont="1" applyFill="1" applyBorder="1" applyAlignment="1">
      <alignment/>
    </xf>
    <xf numFmtId="43" fontId="0" fillId="33" borderId="34" xfId="42" applyFont="1" applyFill="1" applyBorder="1" applyAlignment="1">
      <alignment/>
    </xf>
    <xf numFmtId="43" fontId="0" fillId="0" borderId="30" xfId="42" applyFont="1" applyBorder="1" applyAlignment="1">
      <alignment horizontal="center"/>
    </xf>
    <xf numFmtId="0" fontId="3" fillId="0" borderId="11" xfId="0" applyFont="1" applyBorder="1" applyAlignment="1">
      <alignment horizontal="left"/>
    </xf>
    <xf numFmtId="0" fontId="54" fillId="0" borderId="22" xfId="0" applyFont="1" applyBorder="1" applyAlignment="1">
      <alignment wrapText="1"/>
    </xf>
    <xf numFmtId="0" fontId="54" fillId="0" borderId="0" xfId="0" applyFont="1" applyAlignment="1">
      <alignment/>
    </xf>
    <xf numFmtId="43" fontId="54" fillId="0" borderId="0" xfId="42" applyFont="1" applyAlignment="1">
      <alignment/>
    </xf>
    <xf numFmtId="0" fontId="55" fillId="0" borderId="35" xfId="0" applyFont="1" applyBorder="1" applyAlignment="1">
      <alignment horizontal="center"/>
    </xf>
    <xf numFmtId="43" fontId="55" fillId="0" borderId="35" xfId="42" applyFont="1" applyBorder="1" applyAlignment="1">
      <alignment horizontal="center"/>
    </xf>
    <xf numFmtId="0" fontId="0" fillId="4" borderId="22" xfId="0" applyFill="1" applyBorder="1" applyAlignment="1">
      <alignment horizontal="center"/>
    </xf>
    <xf numFmtId="0" fontId="0" fillId="4" borderId="20" xfId="0" applyFill="1" applyBorder="1" applyAlignment="1">
      <alignment/>
    </xf>
    <xf numFmtId="0" fontId="0" fillId="4" borderId="35" xfId="0" applyFill="1" applyBorder="1" applyAlignment="1">
      <alignment/>
    </xf>
    <xf numFmtId="0" fontId="0" fillId="4" borderId="22" xfId="0" applyFill="1" applyBorder="1" applyAlignment="1">
      <alignment/>
    </xf>
    <xf numFmtId="0" fontId="0" fillId="4" borderId="22" xfId="0" applyFont="1" applyFill="1" applyBorder="1" applyAlignment="1">
      <alignment horizontal="center"/>
    </xf>
    <xf numFmtId="0" fontId="54" fillId="0" borderId="22" xfId="0" applyFont="1" applyBorder="1" applyAlignment="1">
      <alignment/>
    </xf>
    <xf numFmtId="0" fontId="54" fillId="0" borderId="36" xfId="0" applyFont="1" applyBorder="1" applyAlignment="1">
      <alignment wrapText="1"/>
    </xf>
    <xf numFmtId="43" fontId="54" fillId="0" borderId="15" xfId="42" applyFont="1" applyBorder="1" applyAlignment="1">
      <alignment/>
    </xf>
    <xf numFmtId="43" fontId="54" fillId="0" borderId="37" xfId="42" applyFont="1" applyBorder="1" applyAlignment="1">
      <alignment/>
    </xf>
    <xf numFmtId="0" fontId="54" fillId="0" borderId="32" xfId="0" applyFont="1" applyBorder="1" applyAlignment="1">
      <alignment/>
    </xf>
    <xf numFmtId="0" fontId="54" fillId="0" borderId="15" xfId="0" applyFont="1" applyBorder="1" applyAlignment="1">
      <alignment/>
    </xf>
    <xf numFmtId="0" fontId="0" fillId="0" borderId="22" xfId="0" applyBorder="1" applyAlignment="1">
      <alignment horizontal="center"/>
    </xf>
    <xf numFmtId="0" fontId="54" fillId="0" borderId="36" xfId="0" applyFont="1" applyBorder="1" applyAlignment="1">
      <alignment/>
    </xf>
    <xf numFmtId="0" fontId="0" fillId="0" borderId="22" xfId="0" applyBorder="1" applyAlignment="1">
      <alignment/>
    </xf>
    <xf numFmtId="0" fontId="0" fillId="0" borderId="25" xfId="0" applyFont="1" applyBorder="1" applyAlignment="1">
      <alignment horizontal="center"/>
    </xf>
    <xf numFmtId="43" fontId="54" fillId="0" borderId="22" xfId="42" applyFont="1" applyBorder="1" applyAlignment="1">
      <alignment/>
    </xf>
    <xf numFmtId="43" fontId="54" fillId="0" borderId="32" xfId="42" applyFont="1" applyBorder="1" applyAlignment="1">
      <alignment/>
    </xf>
    <xf numFmtId="0" fontId="55" fillId="0" borderId="22" xfId="0" applyFont="1" applyBorder="1" applyAlignment="1">
      <alignment vertical="top" wrapText="1"/>
    </xf>
    <xf numFmtId="43" fontId="30" fillId="34" borderId="36" xfId="42" applyFont="1" applyFill="1" applyBorder="1" applyAlignment="1">
      <alignment vertical="center" wrapText="1"/>
    </xf>
    <xf numFmtId="0" fontId="54" fillId="0" borderId="23" xfId="0" applyFont="1" applyBorder="1" applyAlignment="1">
      <alignment/>
    </xf>
    <xf numFmtId="0" fontId="54" fillId="0" borderId="29" xfId="0" applyFont="1" applyBorder="1" applyAlignment="1">
      <alignment/>
    </xf>
    <xf numFmtId="43" fontId="54" fillId="0" borderId="22" xfId="42" applyFont="1" applyBorder="1" applyAlignment="1">
      <alignment wrapText="1"/>
    </xf>
    <xf numFmtId="43" fontId="54" fillId="0" borderId="15" xfId="42" applyFont="1" applyBorder="1" applyAlignment="1">
      <alignment/>
    </xf>
    <xf numFmtId="43" fontId="54" fillId="0" borderId="22" xfId="42" applyFont="1" applyBorder="1" applyAlignment="1">
      <alignment/>
    </xf>
    <xf numFmtId="43" fontId="54" fillId="0" borderId="32" xfId="42" applyFont="1" applyBorder="1" applyAlignment="1">
      <alignment/>
    </xf>
    <xf numFmtId="0" fontId="54" fillId="0" borderId="0" xfId="0" applyFont="1" applyAlignment="1">
      <alignment/>
    </xf>
    <xf numFmtId="0" fontId="54" fillId="0" borderId="22" xfId="0" applyFont="1" applyBorder="1" applyAlignment="1">
      <alignment/>
    </xf>
    <xf numFmtId="0" fontId="54" fillId="0" borderId="22" xfId="0" applyFont="1" applyBorder="1" applyAlignment="1">
      <alignment vertical="top" wrapText="1"/>
    </xf>
    <xf numFmtId="0" fontId="54" fillId="0" borderId="36" xfId="0" applyFont="1" applyBorder="1" applyAlignment="1">
      <alignment vertical="top" wrapText="1"/>
    </xf>
    <xf numFmtId="49" fontId="54" fillId="0" borderId="22" xfId="0" applyNumberFormat="1" applyFont="1" applyBorder="1" applyAlignment="1">
      <alignment horizontal="right" vertical="top" wrapText="1"/>
    </xf>
    <xf numFmtId="0" fontId="55" fillId="0" borderId="22" xfId="0" applyFont="1" applyBorder="1" applyAlignment="1">
      <alignment wrapText="1"/>
    </xf>
    <xf numFmtId="0" fontId="55" fillId="0" borderId="36" xfId="0" applyFont="1" applyBorder="1" applyAlignment="1">
      <alignment vertical="top" wrapText="1"/>
    </xf>
    <xf numFmtId="43" fontId="55" fillId="0" borderId="22" xfId="42" applyFont="1" applyBorder="1" applyAlignment="1">
      <alignment wrapText="1"/>
    </xf>
    <xf numFmtId="43" fontId="55" fillId="0" borderId="22" xfId="42" applyFont="1" applyBorder="1" applyAlignment="1">
      <alignment/>
    </xf>
    <xf numFmtId="0" fontId="55" fillId="0" borderId="0" xfId="0" applyFont="1" applyAlignment="1">
      <alignment/>
    </xf>
    <xf numFmtId="0" fontId="55" fillId="0" borderId="22" xfId="0" applyFont="1" applyBorder="1" applyAlignment="1">
      <alignment/>
    </xf>
    <xf numFmtId="0" fontId="55" fillId="35" borderId="22" xfId="0" applyFont="1" applyFill="1" applyBorder="1" applyAlignment="1">
      <alignment wrapText="1"/>
    </xf>
    <xf numFmtId="0" fontId="55" fillId="35" borderId="36" xfId="0" applyFont="1" applyFill="1" applyBorder="1" applyAlignment="1">
      <alignment vertical="top" wrapText="1"/>
    </xf>
    <xf numFmtId="0" fontId="54" fillId="35" borderId="22" xfId="0" applyFont="1" applyFill="1" applyBorder="1" applyAlignment="1">
      <alignment/>
    </xf>
    <xf numFmtId="43" fontId="54" fillId="35" borderId="15" xfId="42" applyFont="1" applyFill="1" applyBorder="1" applyAlignment="1">
      <alignment/>
    </xf>
    <xf numFmtId="43" fontId="54" fillId="35" borderId="22" xfId="42" applyFont="1" applyFill="1" applyBorder="1" applyAlignment="1">
      <alignment/>
    </xf>
    <xf numFmtId="43" fontId="54" fillId="35" borderId="32" xfId="42" applyFont="1" applyFill="1" applyBorder="1" applyAlignment="1">
      <alignment/>
    </xf>
    <xf numFmtId="0" fontId="55" fillId="0" borderId="36" xfId="0" applyFont="1" applyBorder="1" applyAlignment="1">
      <alignment wrapText="1"/>
    </xf>
    <xf numFmtId="43" fontId="55" fillId="0" borderId="22" xfId="0" applyNumberFormat="1" applyFont="1" applyBorder="1" applyAlignment="1">
      <alignment/>
    </xf>
    <xf numFmtId="0" fontId="55" fillId="35" borderId="36" xfId="0" applyFont="1" applyFill="1" applyBorder="1" applyAlignment="1">
      <alignment wrapText="1"/>
    </xf>
    <xf numFmtId="0" fontId="56" fillId="0" borderId="22" xfId="0" applyFont="1" applyBorder="1" applyAlignment="1">
      <alignment vertical="top" wrapText="1"/>
    </xf>
    <xf numFmtId="0" fontId="56" fillId="0" borderId="36" xfId="0" applyFont="1" applyBorder="1" applyAlignment="1">
      <alignment vertical="top" wrapText="1"/>
    </xf>
    <xf numFmtId="0" fontId="57" fillId="0" borderId="22" xfId="0" applyFont="1" applyBorder="1" applyAlignment="1">
      <alignment wrapText="1"/>
    </xf>
    <xf numFmtId="0" fontId="57" fillId="0" borderId="36" xfId="0" applyFont="1" applyBorder="1" applyAlignment="1">
      <alignment wrapText="1"/>
    </xf>
    <xf numFmtId="43" fontId="30" fillId="34" borderId="36" xfId="42" applyFont="1" applyFill="1" applyBorder="1" applyAlignment="1">
      <alignment vertical="top" wrapText="1"/>
    </xf>
    <xf numFmtId="0" fontId="57" fillId="35" borderId="22" xfId="0" applyFont="1" applyFill="1" applyBorder="1" applyAlignment="1">
      <alignment wrapText="1"/>
    </xf>
    <xf numFmtId="0" fontId="57" fillId="35" borderId="36" xfId="0" applyFont="1" applyFill="1" applyBorder="1" applyAlignment="1">
      <alignment wrapText="1"/>
    </xf>
    <xf numFmtId="43" fontId="55" fillId="0" borderId="38" xfId="0" applyNumberFormat="1" applyFont="1" applyBorder="1" applyAlignment="1">
      <alignment/>
    </xf>
    <xf numFmtId="0" fontId="54" fillId="35" borderId="38" xfId="0" applyFont="1" applyFill="1" applyBorder="1" applyAlignment="1">
      <alignment/>
    </xf>
    <xf numFmtId="0" fontId="57" fillId="35" borderId="39" xfId="0" applyFont="1" applyFill="1" applyBorder="1" applyAlignment="1">
      <alignment wrapText="1"/>
    </xf>
    <xf numFmtId="0" fontId="54" fillId="35" borderId="40" xfId="0" applyFont="1" applyFill="1" applyBorder="1" applyAlignment="1">
      <alignment/>
    </xf>
    <xf numFmtId="43" fontId="54" fillId="35" borderId="38" xfId="42" applyFont="1" applyFill="1" applyBorder="1" applyAlignment="1">
      <alignment/>
    </xf>
    <xf numFmtId="43" fontId="54" fillId="35" borderId="41" xfId="42" applyFont="1" applyFill="1" applyBorder="1" applyAlignment="1">
      <alignment/>
    </xf>
    <xf numFmtId="43" fontId="54" fillId="35" borderId="42" xfId="42" applyFont="1" applyFill="1" applyBorder="1" applyAlignment="1">
      <alignment/>
    </xf>
    <xf numFmtId="43" fontId="55" fillId="10" borderId="40" xfId="42" applyFont="1" applyFill="1" applyBorder="1" applyAlignment="1">
      <alignment horizontal="right" wrapText="1"/>
    </xf>
    <xf numFmtId="0" fontId="55" fillId="10" borderId="40" xfId="0" applyFont="1" applyFill="1" applyBorder="1" applyAlignment="1">
      <alignment/>
    </xf>
    <xf numFmtId="0" fontId="55" fillId="10" borderId="43" xfId="0" applyFont="1" applyFill="1" applyBorder="1" applyAlignment="1">
      <alignment vertical="top" wrapText="1"/>
    </xf>
    <xf numFmtId="43" fontId="55" fillId="10" borderId="44" xfId="42" applyFont="1" applyFill="1" applyBorder="1" applyAlignment="1">
      <alignment horizontal="right" wrapText="1"/>
    </xf>
    <xf numFmtId="43" fontId="55" fillId="10" borderId="40" xfId="42" applyFont="1" applyFill="1" applyBorder="1" applyAlignment="1">
      <alignment/>
    </xf>
    <xf numFmtId="43" fontId="55" fillId="10" borderId="43" xfId="42" applyFont="1" applyFill="1" applyBorder="1" applyAlignment="1">
      <alignment/>
    </xf>
    <xf numFmtId="0" fontId="54" fillId="0" borderId="0" xfId="0" applyFont="1" applyAlignment="1">
      <alignment wrapText="1"/>
    </xf>
    <xf numFmtId="43" fontId="54" fillId="0" borderId="0" xfId="42" applyFont="1" applyAlignment="1">
      <alignment horizontal="left"/>
    </xf>
    <xf numFmtId="0" fontId="54" fillId="0" borderId="0" xfId="0" applyFont="1" applyAlignment="1">
      <alignment horizontal="left"/>
    </xf>
    <xf numFmtId="43" fontId="0" fillId="34" borderId="22" xfId="42" applyFont="1" applyFill="1" applyBorder="1" applyAlignment="1">
      <alignment vertical="center" wrapText="1"/>
    </xf>
    <xf numFmtId="43" fontId="58" fillId="0" borderId="22" xfId="0" applyNumberFormat="1" applyFont="1" applyBorder="1" applyAlignment="1">
      <alignment wrapText="1"/>
    </xf>
    <xf numFmtId="43" fontId="0" fillId="34" borderId="22" xfId="42" applyFont="1" applyFill="1" applyBorder="1" applyAlignment="1">
      <alignment wrapText="1"/>
    </xf>
    <xf numFmtId="43" fontId="0" fillId="34" borderId="38" xfId="42" applyFont="1" applyFill="1" applyBorder="1" applyAlignment="1">
      <alignment vertical="center" wrapText="1"/>
    </xf>
    <xf numFmtId="43" fontId="3" fillId="0" borderId="24" xfId="42" applyFont="1" applyBorder="1" applyAlignment="1">
      <alignment/>
    </xf>
    <xf numFmtId="43" fontId="3" fillId="0" borderId="25" xfId="42" applyFont="1" applyBorder="1" applyAlignment="1">
      <alignment/>
    </xf>
    <xf numFmtId="43" fontId="3" fillId="0" borderId="33" xfId="42" applyFont="1" applyBorder="1" applyAlignment="1">
      <alignment/>
    </xf>
    <xf numFmtId="43" fontId="3" fillId="0" borderId="28" xfId="42" applyFont="1" applyBorder="1" applyAlignment="1">
      <alignment/>
    </xf>
    <xf numFmtId="43" fontId="0" fillId="0" borderId="0" xfId="0" applyNumberFormat="1" applyAlignment="1">
      <alignment/>
    </xf>
    <xf numFmtId="43" fontId="37" fillId="0" borderId="0" xfId="42" applyFont="1" applyAlignment="1">
      <alignment/>
    </xf>
    <xf numFmtId="43" fontId="3" fillId="0" borderId="19" xfId="42" applyFont="1" applyBorder="1" applyAlignment="1">
      <alignment horizontal="center" wrapText="1"/>
    </xf>
    <xf numFmtId="43" fontId="3" fillId="0" borderId="30" xfId="42" applyFont="1" applyBorder="1" applyAlignment="1">
      <alignment horizontal="center" wrapText="1"/>
    </xf>
    <xf numFmtId="0" fontId="0" fillId="0" borderId="0" xfId="58">
      <alignment/>
      <protection/>
    </xf>
    <xf numFmtId="0" fontId="59" fillId="0" borderId="35" xfId="58" applyFont="1" applyBorder="1" applyAlignment="1">
      <alignment horizontal="left"/>
      <protection/>
    </xf>
    <xf numFmtId="0" fontId="59" fillId="0" borderId="22" xfId="58" applyFont="1" applyBorder="1" applyAlignment="1">
      <alignment horizontal="center"/>
      <protection/>
    </xf>
    <xf numFmtId="0" fontId="59" fillId="0" borderId="22" xfId="58" applyNumberFormat="1" applyFont="1" applyBorder="1" applyAlignment="1">
      <alignment horizontal="center" wrapText="1"/>
      <protection/>
    </xf>
    <xf numFmtId="43" fontId="59" fillId="0" borderId="22" xfId="44" applyFont="1" applyBorder="1" applyAlignment="1">
      <alignment horizontal="center"/>
    </xf>
    <xf numFmtId="43" fontId="59" fillId="0" borderId="22" xfId="44" applyFont="1" applyBorder="1" applyAlignment="1">
      <alignment horizontal="center" wrapText="1"/>
    </xf>
    <xf numFmtId="0" fontId="0" fillId="0" borderId="22" xfId="58" applyBorder="1" applyAlignment="1">
      <alignment horizontal="center"/>
      <protection/>
    </xf>
    <xf numFmtId="43" fontId="59" fillId="0" borderId="22" xfId="44" applyFont="1" applyBorder="1" applyAlignment="1" quotePrefix="1">
      <alignment horizontal="center"/>
    </xf>
    <xf numFmtId="0" fontId="52" fillId="0" borderId="22" xfId="58" applyFont="1" applyBorder="1" applyAlignment="1">
      <alignment horizontal="center"/>
      <protection/>
    </xf>
    <xf numFmtId="0" fontId="60" fillId="0" borderId="22" xfId="58" applyFont="1" applyBorder="1" applyAlignment="1">
      <alignment horizontal="center"/>
      <protection/>
    </xf>
    <xf numFmtId="0" fontId="60" fillId="0" borderId="22" xfId="58" applyFont="1" applyBorder="1">
      <alignment/>
      <protection/>
    </xf>
    <xf numFmtId="0" fontId="60" fillId="0" borderId="22" xfId="58" applyFont="1" applyBorder="1" applyAlignment="1">
      <alignment horizontal="left" wrapText="1"/>
      <protection/>
    </xf>
    <xf numFmtId="43" fontId="60" fillId="0" borderId="22" xfId="44" applyFont="1" applyBorder="1" applyAlignment="1">
      <alignment/>
    </xf>
    <xf numFmtId="0" fontId="0" fillId="0" borderId="22" xfId="58" applyBorder="1">
      <alignment/>
      <protection/>
    </xf>
    <xf numFmtId="14" fontId="60" fillId="0" borderId="22" xfId="58" applyNumberFormat="1" applyFont="1" applyBorder="1">
      <alignment/>
      <protection/>
    </xf>
    <xf numFmtId="0" fontId="60" fillId="0" borderId="22" xfId="58" applyNumberFormat="1" applyFont="1" applyBorder="1" applyAlignment="1">
      <alignment horizontal="left" wrapText="1"/>
      <protection/>
    </xf>
    <xf numFmtId="43" fontId="0" fillId="0" borderId="22" xfId="58" applyNumberFormat="1" applyBorder="1">
      <alignment/>
      <protection/>
    </xf>
    <xf numFmtId="14" fontId="60" fillId="0" borderId="22" xfId="58" applyNumberFormat="1" applyFont="1" applyBorder="1" applyAlignment="1">
      <alignment horizontal="left"/>
      <protection/>
    </xf>
    <xf numFmtId="43" fontId="59" fillId="0" borderId="22" xfId="44" applyFont="1" applyBorder="1" applyAlignment="1">
      <alignment/>
    </xf>
    <xf numFmtId="0" fontId="59" fillId="0" borderId="22" xfId="58" applyFont="1" applyBorder="1">
      <alignment/>
      <protection/>
    </xf>
    <xf numFmtId="0" fontId="59" fillId="0" borderId="22" xfId="58" applyNumberFormat="1" applyFont="1" applyBorder="1" applyAlignment="1">
      <alignment horizontal="left" wrapText="1"/>
      <protection/>
    </xf>
    <xf numFmtId="0" fontId="60" fillId="0" borderId="0" xfId="58" applyFont="1" applyBorder="1" applyAlignment="1">
      <alignment horizontal="center"/>
      <protection/>
    </xf>
    <xf numFmtId="0" fontId="60" fillId="0" borderId="0" xfId="58" applyFont="1" applyBorder="1">
      <alignment/>
      <protection/>
    </xf>
    <xf numFmtId="0" fontId="60" fillId="0" borderId="0" xfId="58" applyNumberFormat="1" applyFont="1" applyBorder="1" applyAlignment="1">
      <alignment horizontal="left" wrapText="1"/>
      <protection/>
    </xf>
    <xf numFmtId="43" fontId="60" fillId="0" borderId="0" xfId="44" applyFont="1" applyBorder="1" applyAlignment="1">
      <alignment/>
    </xf>
    <xf numFmtId="43" fontId="59" fillId="0" borderId="0" xfId="44" applyFont="1" applyAlignment="1">
      <alignment/>
    </xf>
    <xf numFmtId="43" fontId="0" fillId="0" borderId="22" xfId="42" applyFont="1" applyBorder="1" applyAlignment="1">
      <alignment/>
    </xf>
    <xf numFmtId="0" fontId="54" fillId="0" borderId="0" xfId="0" applyFont="1" applyAlignment="1">
      <alignment horizontal="left" wrapText="1"/>
    </xf>
    <xf numFmtId="43" fontId="33" fillId="0" borderId="22" xfId="42" applyFont="1" applyBorder="1" applyAlignment="1">
      <alignment vertical="center" wrapText="1"/>
    </xf>
    <xf numFmtId="43" fontId="55" fillId="34" borderId="22" xfId="42" applyFont="1" applyFill="1" applyBorder="1" applyAlignment="1">
      <alignment wrapText="1"/>
    </xf>
    <xf numFmtId="43" fontId="55" fillId="34" borderId="22" xfId="42" applyFont="1" applyFill="1" applyBorder="1" applyAlignment="1">
      <alignment/>
    </xf>
    <xf numFmtId="43" fontId="30" fillId="34" borderId="22" xfId="42" applyFont="1" applyFill="1" applyBorder="1" applyAlignment="1">
      <alignment/>
    </xf>
    <xf numFmtId="43" fontId="55" fillId="0" borderId="22" xfId="42" applyFont="1" applyBorder="1" applyAlignment="1">
      <alignment/>
    </xf>
    <xf numFmtId="43" fontId="55" fillId="34" borderId="22" xfId="42" applyFont="1" applyFill="1" applyBorder="1" applyAlignment="1">
      <alignment vertical="center"/>
    </xf>
    <xf numFmtId="43" fontId="55" fillId="0" borderId="15" xfId="42" applyFont="1" applyBorder="1" applyAlignment="1">
      <alignment vertical="top"/>
    </xf>
    <xf numFmtId="43" fontId="61" fillId="34" borderId="22" xfId="42" applyFont="1" applyFill="1" applyBorder="1" applyAlignment="1" quotePrefix="1">
      <alignment horizontal="center" vertical="center" wrapText="1"/>
    </xf>
    <xf numFmtId="43" fontId="62" fillId="0" borderId="22" xfId="42" applyFont="1" applyBorder="1" applyAlignment="1">
      <alignment/>
    </xf>
    <xf numFmtId="43" fontId="62" fillId="0" borderId="22" xfId="42" applyFont="1" applyBorder="1" applyAlignment="1">
      <alignment vertical="center"/>
    </xf>
    <xf numFmtId="43" fontId="8" fillId="34" borderId="22" xfId="42" applyFont="1" applyFill="1" applyBorder="1" applyAlignment="1">
      <alignment wrapText="1"/>
    </xf>
    <xf numFmtId="0" fontId="61" fillId="0" borderId="22" xfId="0" applyFont="1" applyBorder="1" applyAlignment="1">
      <alignment horizontal="center" vertical="center"/>
    </xf>
    <xf numFmtId="43" fontId="61" fillId="35" borderId="22" xfId="42" applyFont="1" applyFill="1" applyBorder="1" applyAlignment="1">
      <alignment/>
    </xf>
    <xf numFmtId="43" fontId="61" fillId="0" borderId="22" xfId="0" applyNumberFormat="1" applyFont="1" applyBorder="1" applyAlignment="1">
      <alignment/>
    </xf>
    <xf numFmtId="43" fontId="61" fillId="10" borderId="22" xfId="42" applyFont="1" applyFill="1" applyBorder="1" applyAlignment="1">
      <alignment/>
    </xf>
    <xf numFmtId="43" fontId="0" fillId="0" borderId="0" xfId="58" applyNumberFormat="1">
      <alignment/>
      <protection/>
    </xf>
    <xf numFmtId="43" fontId="0" fillId="0" borderId="0" xfId="42" applyFont="1" applyAlignment="1">
      <alignment/>
    </xf>
    <xf numFmtId="14" fontId="7" fillId="0" borderId="22" xfId="0" applyNumberFormat="1" applyFont="1" applyBorder="1" applyAlignment="1">
      <alignment horizontal="right"/>
    </xf>
    <xf numFmtId="0" fontId="9" fillId="0" borderId="22" xfId="0" applyFont="1" applyBorder="1" applyAlignment="1">
      <alignment wrapText="1"/>
    </xf>
    <xf numFmtId="43" fontId="9" fillId="0" borderId="22" xfId="42" applyFont="1" applyBorder="1" applyAlignment="1">
      <alignment wrapText="1"/>
    </xf>
    <xf numFmtId="2" fontId="0" fillId="0" borderId="0" xfId="58" applyNumberFormat="1">
      <alignment/>
      <protection/>
    </xf>
    <xf numFmtId="174" fontId="60" fillId="0" borderId="22" xfId="42" applyNumberFormat="1" applyFont="1" applyBorder="1" applyAlignment="1">
      <alignment/>
    </xf>
    <xf numFmtId="14" fontId="9" fillId="0" borderId="22" xfId="42" applyNumberFormat="1" applyFont="1" applyBorder="1" applyAlignment="1">
      <alignment horizontal="right"/>
    </xf>
    <xf numFmtId="174" fontId="9" fillId="0" borderId="22" xfId="42" applyNumberFormat="1" applyFont="1" applyBorder="1" applyAlignment="1">
      <alignment horizontal="right"/>
    </xf>
    <xf numFmtId="0" fontId="60" fillId="0" borderId="22" xfId="0" applyFont="1" applyBorder="1" applyAlignment="1">
      <alignment wrapText="1"/>
    </xf>
    <xf numFmtId="43" fontId="8" fillId="0" borderId="0" xfId="42" applyFont="1" applyAlignment="1">
      <alignment/>
    </xf>
    <xf numFmtId="43" fontId="8" fillId="0" borderId="22" xfId="42" applyFont="1" applyBorder="1" applyAlignment="1">
      <alignment/>
    </xf>
    <xf numFmtId="0" fontId="10" fillId="0" borderId="11" xfId="0" applyFont="1" applyFill="1" applyBorder="1" applyAlignment="1">
      <alignment/>
    </xf>
    <xf numFmtId="0" fontId="63" fillId="0" borderId="0" xfId="58" applyFont="1" applyBorder="1" applyAlignment="1">
      <alignment horizontal="left"/>
      <protection/>
    </xf>
    <xf numFmtId="0" fontId="59" fillId="0" borderId="0" xfId="58" applyFont="1" applyBorder="1" applyAlignment="1">
      <alignment horizontal="center" wrapText="1"/>
      <protection/>
    </xf>
    <xf numFmtId="0" fontId="59" fillId="0" borderId="0" xfId="58" applyFont="1" applyBorder="1" applyAlignment="1">
      <alignment horizontal="center"/>
      <protection/>
    </xf>
    <xf numFmtId="0" fontId="59" fillId="0" borderId="0" xfId="58" applyFont="1" applyBorder="1" applyAlignment="1">
      <alignment horizontal="left" wrapText="1"/>
      <protection/>
    </xf>
    <xf numFmtId="0" fontId="59" fillId="0" borderId="0" xfId="58" applyFont="1" applyBorder="1" applyAlignment="1">
      <alignment horizontal="left"/>
      <protection/>
    </xf>
    <xf numFmtId="0" fontId="5" fillId="0" borderId="11" xfId="0" applyFont="1" applyBorder="1" applyAlignment="1">
      <alignment horizontal="center"/>
    </xf>
    <xf numFmtId="0" fontId="5" fillId="0" borderId="0" xfId="0" applyFont="1" applyBorder="1" applyAlignment="1">
      <alignment horizontal="center"/>
    </xf>
    <xf numFmtId="0" fontId="5" fillId="0" borderId="28" xfId="0" applyFont="1" applyBorder="1" applyAlignment="1">
      <alignment horizontal="center"/>
    </xf>
    <xf numFmtId="0" fontId="6" fillId="0" borderId="0" xfId="0" applyFont="1" applyAlignment="1">
      <alignment/>
    </xf>
    <xf numFmtId="0" fontId="6" fillId="0" borderId="28" xfId="0" applyFont="1" applyBorder="1" applyAlignment="1">
      <alignment/>
    </xf>
    <xf numFmtId="0" fontId="3" fillId="0" borderId="11" xfId="0" applyFont="1" applyBorder="1" applyAlignment="1">
      <alignment horizontal="center"/>
    </xf>
    <xf numFmtId="0" fontId="0" fillId="0" borderId="0" xfId="0" applyAlignment="1">
      <alignment/>
    </xf>
    <xf numFmtId="0" fontId="0" fillId="0" borderId="28" xfId="0" applyBorder="1" applyAlignment="1">
      <alignment/>
    </xf>
    <xf numFmtId="0" fontId="3" fillId="0" borderId="14" xfId="0" applyFont="1" applyBorder="1" applyAlignment="1">
      <alignment horizontal="center"/>
    </xf>
    <xf numFmtId="0" fontId="0" fillId="0" borderId="35" xfId="0" applyBorder="1" applyAlignment="1">
      <alignment/>
    </xf>
    <xf numFmtId="0" fontId="0" fillId="0" borderId="45" xfId="0" applyBorder="1" applyAlignment="1">
      <alignment/>
    </xf>
    <xf numFmtId="0" fontId="0" fillId="4" borderId="18" xfId="0" applyFont="1" applyFill="1" applyBorder="1" applyAlignment="1">
      <alignment horizontal="center"/>
    </xf>
    <xf numFmtId="0" fontId="0" fillId="4" borderId="46" xfId="0" applyFont="1" applyFill="1" applyBorder="1" applyAlignment="1">
      <alignment horizontal="center"/>
    </xf>
    <xf numFmtId="0" fontId="0" fillId="4" borderId="22" xfId="0" applyFill="1" applyBorder="1" applyAlignment="1">
      <alignment horizontal="center"/>
    </xf>
    <xf numFmtId="0" fontId="54" fillId="0" borderId="0" xfId="0" applyFont="1" applyAlignment="1">
      <alignment horizontal="left" wrapText="1"/>
    </xf>
    <xf numFmtId="43" fontId="61" fillId="0" borderId="0" xfId="42" applyFont="1" applyBorder="1" applyAlignment="1">
      <alignment horizontal="center" wrapText="1"/>
    </xf>
    <xf numFmtId="0" fontId="55" fillId="0" borderId="0" xfId="0" applyFont="1" applyBorder="1" applyAlignment="1">
      <alignment horizontal="center"/>
    </xf>
    <xf numFmtId="0" fontId="54" fillId="4" borderId="21" xfId="0" applyFont="1" applyFill="1" applyBorder="1" applyAlignment="1">
      <alignment horizontal="center"/>
    </xf>
    <xf numFmtId="0" fontId="54" fillId="4" borderId="22" xfId="0" applyFont="1" applyFill="1" applyBorder="1" applyAlignment="1">
      <alignment horizontal="center"/>
    </xf>
    <xf numFmtId="0" fontId="54" fillId="4" borderId="20" xfId="0" applyFont="1" applyFill="1" applyBorder="1" applyAlignment="1">
      <alignment horizontal="center" vertical="center" wrapText="1"/>
    </xf>
    <xf numFmtId="0" fontId="54" fillId="4" borderId="36" xfId="0"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8"/>
  <sheetViews>
    <sheetView zoomScalePageLayoutView="0" workbookViewId="0" topLeftCell="A10">
      <selection activeCell="D11" sqref="D11"/>
    </sheetView>
  </sheetViews>
  <sheetFormatPr defaultColWidth="9.140625" defaultRowHeight="12.75"/>
  <cols>
    <col min="1" max="1" width="9.140625" style="127" customWidth="1"/>
    <col min="2" max="2" width="14.00390625" style="127" customWidth="1"/>
    <col min="3" max="3" width="43.8515625" style="127" customWidth="1"/>
    <col min="4" max="4" width="18.8515625" style="127" bestFit="1" customWidth="1"/>
    <col min="5" max="5" width="16.8515625" style="127" customWidth="1"/>
    <col min="6" max="6" width="17.7109375" style="127" customWidth="1"/>
    <col min="7" max="8" width="9.140625" style="127" customWidth="1"/>
    <col min="9" max="9" width="12.8515625" style="127" bestFit="1" customWidth="1"/>
    <col min="10" max="16384" width="9.140625" style="127" customWidth="1"/>
  </cols>
  <sheetData>
    <row r="1" spans="1:6" ht="30.75" customHeight="1">
      <c r="A1" s="184" t="s">
        <v>26</v>
      </c>
      <c r="B1" s="184"/>
      <c r="C1" s="184"/>
      <c r="D1" s="184"/>
      <c r="E1" s="184"/>
      <c r="F1" s="184"/>
    </row>
    <row r="2" spans="1:6" ht="15.75">
      <c r="A2" s="185" t="s">
        <v>35</v>
      </c>
      <c r="B2" s="185"/>
      <c r="C2" s="185"/>
      <c r="D2" s="185"/>
      <c r="E2" s="185"/>
      <c r="F2" s="185"/>
    </row>
    <row r="3" spans="1:5" ht="30.75" customHeight="1">
      <c r="A3" s="186" t="s">
        <v>88</v>
      </c>
      <c r="B3" s="186"/>
      <c r="C3" s="186"/>
      <c r="D3" s="186"/>
      <c r="E3" s="186"/>
    </row>
    <row r="4" spans="1:5" ht="15.75">
      <c r="A4" s="187" t="s">
        <v>125</v>
      </c>
      <c r="B4" s="187"/>
      <c r="C4" s="187"/>
      <c r="D4" s="187"/>
      <c r="E4" s="187"/>
    </row>
    <row r="5" spans="1:5" ht="15.75">
      <c r="A5" s="187" t="s">
        <v>123</v>
      </c>
      <c r="B5" s="187"/>
      <c r="C5" s="187"/>
      <c r="D5" s="187"/>
      <c r="E5" s="187"/>
    </row>
    <row r="6" spans="1:5" ht="15.75">
      <c r="A6" s="128"/>
      <c r="B6" s="128"/>
      <c r="C6" s="128"/>
      <c r="D6" s="128"/>
      <c r="E6" s="128"/>
    </row>
    <row r="7" spans="1:6" ht="31.5">
      <c r="A7" s="129" t="s">
        <v>89</v>
      </c>
      <c r="B7" s="129" t="s">
        <v>90</v>
      </c>
      <c r="C7" s="130" t="s">
        <v>91</v>
      </c>
      <c r="D7" s="131" t="s">
        <v>92</v>
      </c>
      <c r="E7" s="132" t="s">
        <v>93</v>
      </c>
      <c r="F7" s="133"/>
    </row>
    <row r="8" spans="1:6" ht="15.75">
      <c r="A8" s="129"/>
      <c r="B8" s="129"/>
      <c r="C8" s="130"/>
      <c r="D8" s="134" t="s">
        <v>94</v>
      </c>
      <c r="E8" s="132" t="s">
        <v>95</v>
      </c>
      <c r="F8" s="135" t="s">
        <v>96</v>
      </c>
    </row>
    <row r="9" spans="1:6" ht="105">
      <c r="A9" s="136">
        <v>1</v>
      </c>
      <c r="B9" s="137" t="s">
        <v>111</v>
      </c>
      <c r="C9" s="138" t="s">
        <v>110</v>
      </c>
      <c r="D9" s="139">
        <f>E9*304.5</f>
        <v>2946037.5</v>
      </c>
      <c r="E9" s="139">
        <f>3925+2875+2875</f>
        <v>9675</v>
      </c>
      <c r="F9" s="140"/>
    </row>
    <row r="10" spans="1:6" ht="90">
      <c r="A10" s="136">
        <v>2</v>
      </c>
      <c r="B10" s="144">
        <v>43011</v>
      </c>
      <c r="C10" s="138" t="s">
        <v>129</v>
      </c>
      <c r="D10" s="139">
        <v>3250000</v>
      </c>
      <c r="E10" s="139">
        <f>D10/304.5</f>
        <v>10673.234811165845</v>
      </c>
      <c r="F10" s="140"/>
    </row>
    <row r="11" spans="1:9" ht="105">
      <c r="A11" s="136">
        <v>3</v>
      </c>
      <c r="B11" s="141" t="s">
        <v>114</v>
      </c>
      <c r="C11" s="142" t="s">
        <v>115</v>
      </c>
      <c r="D11" s="139">
        <f>E11*304.5</f>
        <v>2070600</v>
      </c>
      <c r="E11" s="139">
        <v>6800</v>
      </c>
      <c r="F11" s="143"/>
      <c r="I11" s="170"/>
    </row>
    <row r="12" spans="1:9" ht="90">
      <c r="A12" s="136">
        <v>4</v>
      </c>
      <c r="B12" s="141" t="s">
        <v>114</v>
      </c>
      <c r="C12" s="142" t="s">
        <v>116</v>
      </c>
      <c r="D12" s="139">
        <v>827281</v>
      </c>
      <c r="E12" s="139">
        <f>D12/304.5</f>
        <v>2716.8505747126437</v>
      </c>
      <c r="F12" s="140"/>
      <c r="I12" s="170"/>
    </row>
    <row r="13" spans="1:9" ht="15.75">
      <c r="A13" s="136"/>
      <c r="B13" s="141"/>
      <c r="C13" s="142"/>
      <c r="D13" s="139"/>
      <c r="E13" s="145"/>
      <c r="F13" s="140"/>
      <c r="I13" s="170"/>
    </row>
    <row r="14" spans="1:9" ht="15.75">
      <c r="A14" s="136"/>
      <c r="B14" s="137"/>
      <c r="C14" s="142"/>
      <c r="D14" s="139"/>
      <c r="E14" s="145"/>
      <c r="F14" s="140"/>
      <c r="I14" s="171"/>
    </row>
    <row r="15" spans="1:6" ht="21" customHeight="1">
      <c r="A15" s="129"/>
      <c r="B15" s="146"/>
      <c r="C15" s="147" t="s">
        <v>97</v>
      </c>
      <c r="D15" s="145">
        <f>SUM(D9:D14)</f>
        <v>9093918.5</v>
      </c>
      <c r="E15" s="145">
        <f>SUM(E9:E14)</f>
        <v>29865.085385878487</v>
      </c>
      <c r="F15" s="140"/>
    </row>
    <row r="16" spans="1:5" ht="15.75">
      <c r="A16" s="148"/>
      <c r="B16" s="149"/>
      <c r="C16" s="150"/>
      <c r="D16" s="151"/>
      <c r="E16" s="152"/>
    </row>
    <row r="17" spans="1:5" ht="15.75">
      <c r="A17" s="148"/>
      <c r="B17" s="183" t="s">
        <v>98</v>
      </c>
      <c r="C17" s="183"/>
      <c r="D17" s="151"/>
      <c r="E17" s="152"/>
    </row>
    <row r="18" spans="1:5" ht="15.75">
      <c r="A18" s="148"/>
      <c r="B18" s="183" t="s">
        <v>99</v>
      </c>
      <c r="C18" s="183"/>
      <c r="D18" s="151"/>
      <c r="E18" s="152"/>
    </row>
  </sheetData>
  <sheetProtection/>
  <mergeCells count="7">
    <mergeCell ref="B18:C18"/>
    <mergeCell ref="A1:F1"/>
    <mergeCell ref="A2:F2"/>
    <mergeCell ref="A3:E3"/>
    <mergeCell ref="A4:E4"/>
    <mergeCell ref="A5:E5"/>
    <mergeCell ref="B17:C17"/>
  </mergeCells>
  <printOptions/>
  <pageMargins left="0.7" right="0.7" top="0.75" bottom="0.75" header="0.3" footer="0.3"/>
  <pageSetup horizontalDpi="600" verticalDpi="600" orientation="portrait" scale="75" r:id="rId1"/>
</worksheet>
</file>

<file path=xl/worksheets/sheet2.xml><?xml version="1.0" encoding="utf-8"?>
<worksheet xmlns="http://schemas.openxmlformats.org/spreadsheetml/2006/main" xmlns:r="http://schemas.openxmlformats.org/officeDocument/2006/relationships">
  <dimension ref="A1:I17"/>
  <sheetViews>
    <sheetView zoomScalePageLayoutView="0" workbookViewId="0" topLeftCell="A4">
      <selection activeCell="I10" sqref="I10"/>
    </sheetView>
  </sheetViews>
  <sheetFormatPr defaultColWidth="9.140625" defaultRowHeight="12.75"/>
  <cols>
    <col min="1" max="1" width="9.140625" style="127" customWidth="1"/>
    <col min="2" max="2" width="14.00390625" style="127" customWidth="1"/>
    <col min="3" max="3" width="43.8515625" style="127" customWidth="1"/>
    <col min="4" max="4" width="18.8515625" style="127" bestFit="1" customWidth="1"/>
    <col min="5" max="5" width="16.8515625" style="127" customWidth="1"/>
    <col min="6" max="6" width="17.7109375" style="127" customWidth="1"/>
    <col min="7" max="8" width="9.140625" style="127" customWidth="1"/>
    <col min="9" max="9" width="13.28125" style="127" bestFit="1" customWidth="1"/>
    <col min="10" max="16384" width="9.140625" style="127" customWidth="1"/>
  </cols>
  <sheetData>
    <row r="1" spans="1:6" ht="30.75" customHeight="1">
      <c r="A1" s="184" t="s">
        <v>26</v>
      </c>
      <c r="B1" s="184"/>
      <c r="C1" s="184"/>
      <c r="D1" s="184"/>
      <c r="E1" s="184"/>
      <c r="F1" s="184"/>
    </row>
    <row r="2" spans="1:6" ht="15.75">
      <c r="A2" s="185" t="s">
        <v>35</v>
      </c>
      <c r="B2" s="185"/>
      <c r="C2" s="185"/>
      <c r="D2" s="185"/>
      <c r="E2" s="185"/>
      <c r="F2" s="185"/>
    </row>
    <row r="3" spans="1:5" ht="30.75" customHeight="1">
      <c r="A3" s="186" t="s">
        <v>88</v>
      </c>
      <c r="B3" s="186"/>
      <c r="C3" s="186"/>
      <c r="D3" s="186"/>
      <c r="E3" s="186"/>
    </row>
    <row r="4" spans="1:5" ht="15.75">
      <c r="A4" s="187" t="s">
        <v>124</v>
      </c>
      <c r="B4" s="187"/>
      <c r="C4" s="187"/>
      <c r="D4" s="187"/>
      <c r="E4" s="187"/>
    </row>
    <row r="5" spans="1:5" ht="15.75">
      <c r="A5" s="187" t="s">
        <v>123</v>
      </c>
      <c r="B5" s="187"/>
      <c r="C5" s="187"/>
      <c r="D5" s="187"/>
      <c r="E5" s="187"/>
    </row>
    <row r="6" spans="1:5" ht="15.75">
      <c r="A6" s="128"/>
      <c r="B6" s="128"/>
      <c r="C6" s="128"/>
      <c r="D6" s="128"/>
      <c r="E6" s="128"/>
    </row>
    <row r="7" spans="1:6" ht="31.5">
      <c r="A7" s="129" t="s">
        <v>89</v>
      </c>
      <c r="B7" s="129" t="s">
        <v>90</v>
      </c>
      <c r="C7" s="130" t="s">
        <v>91</v>
      </c>
      <c r="D7" s="131" t="s">
        <v>92</v>
      </c>
      <c r="E7" s="132" t="s">
        <v>93</v>
      </c>
      <c r="F7" s="133"/>
    </row>
    <row r="8" spans="1:6" ht="15.75">
      <c r="A8" s="129"/>
      <c r="B8" s="129"/>
      <c r="C8" s="130"/>
      <c r="D8" s="134" t="s">
        <v>94</v>
      </c>
      <c r="E8" s="132" t="s">
        <v>95</v>
      </c>
      <c r="F8" s="135" t="s">
        <v>96</v>
      </c>
    </row>
    <row r="9" spans="1:9" ht="75">
      <c r="A9" s="136">
        <v>1</v>
      </c>
      <c r="B9" s="172" t="s">
        <v>118</v>
      </c>
      <c r="C9" s="173" t="s">
        <v>119</v>
      </c>
      <c r="D9" s="174">
        <v>400000</v>
      </c>
      <c r="E9" s="139"/>
      <c r="F9" s="140"/>
      <c r="I9" s="175"/>
    </row>
    <row r="10" spans="1:6" ht="30">
      <c r="A10" s="136">
        <v>2</v>
      </c>
      <c r="B10" s="177">
        <v>43073</v>
      </c>
      <c r="C10" s="179" t="s">
        <v>120</v>
      </c>
      <c r="D10" s="176">
        <v>15600</v>
      </c>
      <c r="E10" s="139"/>
      <c r="F10" s="140"/>
    </row>
    <row r="11" spans="1:9" ht="60">
      <c r="A11" s="136">
        <v>3</v>
      </c>
      <c r="B11" s="178" t="s">
        <v>121</v>
      </c>
      <c r="C11" s="179" t="s">
        <v>122</v>
      </c>
      <c r="D11" s="176">
        <v>45000</v>
      </c>
      <c r="E11" s="139"/>
      <c r="F11" s="143"/>
      <c r="I11" s="170"/>
    </row>
    <row r="12" spans="1:9" ht="15.75">
      <c r="A12" s="136"/>
      <c r="B12" s="141"/>
      <c r="C12" s="142"/>
      <c r="D12" s="139"/>
      <c r="E12" s="145"/>
      <c r="F12" s="140"/>
      <c r="I12" s="170"/>
    </row>
    <row r="13" spans="1:9" ht="15.75">
      <c r="A13" s="136"/>
      <c r="B13" s="137"/>
      <c r="C13" s="142"/>
      <c r="D13" s="139"/>
      <c r="E13" s="145"/>
      <c r="F13" s="140"/>
      <c r="I13" s="171"/>
    </row>
    <row r="14" spans="1:6" ht="21" customHeight="1">
      <c r="A14" s="129"/>
      <c r="B14" s="146"/>
      <c r="C14" s="147" t="s">
        <v>97</v>
      </c>
      <c r="D14" s="145">
        <f>SUM(D9:D13)</f>
        <v>460600</v>
      </c>
      <c r="E14" s="145">
        <f>SUM(E9:E13)</f>
        <v>0</v>
      </c>
      <c r="F14" s="140"/>
    </row>
    <row r="15" spans="1:5" ht="15.75">
      <c r="A15" s="148"/>
      <c r="B15" s="149"/>
      <c r="C15" s="150"/>
      <c r="D15" s="151"/>
      <c r="E15" s="152"/>
    </row>
    <row r="16" spans="1:5" ht="15.75">
      <c r="A16" s="148"/>
      <c r="B16" s="183" t="s">
        <v>98</v>
      </c>
      <c r="C16" s="183"/>
      <c r="D16" s="151"/>
      <c r="E16" s="152"/>
    </row>
    <row r="17" spans="1:5" ht="15.75">
      <c r="A17" s="148"/>
      <c r="B17" s="183" t="s">
        <v>99</v>
      </c>
      <c r="C17" s="183"/>
      <c r="D17" s="151"/>
      <c r="E17" s="152"/>
    </row>
  </sheetData>
  <sheetProtection/>
  <mergeCells count="7">
    <mergeCell ref="B17:C17"/>
    <mergeCell ref="A1:F1"/>
    <mergeCell ref="A2:F2"/>
    <mergeCell ref="A3:E3"/>
    <mergeCell ref="A4:E4"/>
    <mergeCell ref="A5:E5"/>
    <mergeCell ref="B16:C16"/>
  </mergeCells>
  <printOptions/>
  <pageMargins left="0.7" right="0.7" top="0.75" bottom="0.75" header="0.3" footer="0.3"/>
  <pageSetup horizontalDpi="600" verticalDpi="600" orientation="portrait" scale="75" r:id="rId1"/>
</worksheet>
</file>

<file path=xl/worksheets/sheet3.xml><?xml version="1.0" encoding="utf-8"?>
<worksheet xmlns="http://schemas.openxmlformats.org/spreadsheetml/2006/main" xmlns:r="http://schemas.openxmlformats.org/officeDocument/2006/relationships">
  <sheetPr>
    <pageSetUpPr fitToPage="1"/>
  </sheetPr>
  <dimension ref="A1:I51"/>
  <sheetViews>
    <sheetView zoomScalePageLayoutView="0" workbookViewId="0" topLeftCell="A27">
      <selection activeCell="G39" sqref="G39"/>
    </sheetView>
  </sheetViews>
  <sheetFormatPr defaultColWidth="9.140625" defaultRowHeight="12.75"/>
  <cols>
    <col min="1" max="1" width="74.00390625" style="0" customWidth="1"/>
    <col min="2" max="2" width="22.57421875" style="29" customWidth="1"/>
    <col min="3" max="3" width="20.8515625" style="29" customWidth="1"/>
    <col min="7" max="7" width="15.00390625" style="29" bestFit="1" customWidth="1"/>
    <col min="8" max="8" width="14.00390625" style="0" bestFit="1" customWidth="1"/>
    <col min="9" max="9" width="12.8515625" style="0" bestFit="1" customWidth="1"/>
  </cols>
  <sheetData>
    <row r="1" spans="1:3" ht="12.75">
      <c r="A1" s="5"/>
      <c r="B1" s="17"/>
      <c r="C1" s="30"/>
    </row>
    <row r="2" spans="1:3" ht="15">
      <c r="A2" s="188" t="s">
        <v>25</v>
      </c>
      <c r="B2" s="191"/>
      <c r="C2" s="192"/>
    </row>
    <row r="3" spans="1:3" ht="15">
      <c r="A3" s="188" t="s">
        <v>26</v>
      </c>
      <c r="B3" s="189"/>
      <c r="C3" s="190"/>
    </row>
    <row r="4" spans="1:3" ht="15">
      <c r="A4" s="188" t="s">
        <v>22</v>
      </c>
      <c r="B4" s="189"/>
      <c r="C4" s="190"/>
    </row>
    <row r="5" spans="1:3" ht="12.75">
      <c r="A5" s="193" t="s">
        <v>18</v>
      </c>
      <c r="B5" s="194"/>
      <c r="C5" s="195"/>
    </row>
    <row r="6" spans="1:3" ht="12.75">
      <c r="A6" s="196" t="s">
        <v>117</v>
      </c>
      <c r="B6" s="197"/>
      <c r="C6" s="198"/>
    </row>
    <row r="7" spans="1:3" ht="12.75">
      <c r="A7" s="7"/>
      <c r="B7" s="18"/>
      <c r="C7" s="31"/>
    </row>
    <row r="8" spans="1:3" ht="12.75">
      <c r="A8" s="7"/>
      <c r="B8" s="18"/>
      <c r="C8" s="31"/>
    </row>
    <row r="9" spans="1:3" ht="12.75">
      <c r="A9" s="7"/>
      <c r="B9" s="18"/>
      <c r="C9" s="31"/>
    </row>
    <row r="10" spans="1:5" ht="12.75">
      <c r="A10" s="8"/>
      <c r="B10" s="19"/>
      <c r="C10" s="32"/>
      <c r="D10" s="1"/>
      <c r="E10" s="1"/>
    </row>
    <row r="11" spans="1:5" ht="12.75">
      <c r="A11" s="9"/>
      <c r="B11" s="20"/>
      <c r="C11" s="40" t="s">
        <v>27</v>
      </c>
      <c r="D11" s="1"/>
      <c r="E11" s="1"/>
    </row>
    <row r="12" spans="1:5" ht="25.5">
      <c r="A12" s="6" t="s">
        <v>2</v>
      </c>
      <c r="B12" s="125" t="s">
        <v>113</v>
      </c>
      <c r="C12" s="126" t="s">
        <v>28</v>
      </c>
      <c r="D12" s="1"/>
      <c r="E12" s="1"/>
    </row>
    <row r="13" spans="1:5" ht="12.75">
      <c r="A13" s="10"/>
      <c r="B13" s="21"/>
      <c r="C13" s="33"/>
      <c r="D13" s="1"/>
      <c r="E13" s="1"/>
    </row>
    <row r="14" spans="1:3" ht="12.75">
      <c r="A14" s="11"/>
      <c r="B14" s="22"/>
      <c r="C14" s="34"/>
    </row>
    <row r="15" spans="1:3" ht="12.75">
      <c r="A15" s="12" t="s">
        <v>3</v>
      </c>
      <c r="B15" s="23"/>
      <c r="C15" s="34"/>
    </row>
    <row r="16" spans="1:3" ht="12.75">
      <c r="A16" s="7"/>
      <c r="B16" s="24"/>
      <c r="C16" s="35"/>
    </row>
    <row r="17" spans="1:3" ht="12.75">
      <c r="A17" s="4" t="s">
        <v>19</v>
      </c>
      <c r="B17" s="24">
        <v>0</v>
      </c>
      <c r="C17" s="35"/>
    </row>
    <row r="18" spans="1:3" ht="12.75">
      <c r="A18" s="7" t="s">
        <v>102</v>
      </c>
      <c r="B18" s="24">
        <v>1077787.2400000095</v>
      </c>
      <c r="C18" s="36">
        <v>0</v>
      </c>
    </row>
    <row r="19" spans="1:3" ht="12.75">
      <c r="A19" s="7" t="s">
        <v>103</v>
      </c>
      <c r="B19" s="24">
        <v>91350000</v>
      </c>
      <c r="C19" s="36">
        <v>0</v>
      </c>
    </row>
    <row r="20" spans="1:3" ht="12.75">
      <c r="A20" s="7" t="s">
        <v>20</v>
      </c>
      <c r="B20" s="25">
        <v>0</v>
      </c>
      <c r="C20" s="36"/>
    </row>
    <row r="21" spans="1:3" ht="13.5" thickBot="1">
      <c r="A21" s="7" t="s">
        <v>10</v>
      </c>
      <c r="B21" s="25">
        <v>0</v>
      </c>
      <c r="C21" s="36"/>
    </row>
    <row r="22" spans="1:3" ht="13.5" thickBot="1">
      <c r="A22" s="2" t="s">
        <v>0</v>
      </c>
      <c r="B22" s="26">
        <f>SUM(B17:B21)</f>
        <v>92427787.24000001</v>
      </c>
      <c r="C22" s="37">
        <f>B22</f>
        <v>92427787.24000001</v>
      </c>
    </row>
    <row r="23" spans="1:3" ht="12.75">
      <c r="A23" s="13"/>
      <c r="B23" s="27"/>
      <c r="C23" s="38"/>
    </row>
    <row r="24" spans="1:3" ht="12.75">
      <c r="A24" s="12" t="s">
        <v>4</v>
      </c>
      <c r="B24" s="24"/>
      <c r="C24" s="35"/>
    </row>
    <row r="25" spans="1:3" ht="12.75">
      <c r="A25" s="4" t="s">
        <v>19</v>
      </c>
      <c r="B25" s="24">
        <v>0</v>
      </c>
      <c r="C25" s="35"/>
    </row>
    <row r="26" spans="1:3" ht="12.75">
      <c r="A26" s="7" t="s">
        <v>101</v>
      </c>
      <c r="B26" s="24">
        <v>0</v>
      </c>
      <c r="C26" s="35">
        <f>B26</f>
        <v>0</v>
      </c>
    </row>
    <row r="27" spans="1:3" ht="12.75">
      <c r="A27" s="7" t="s">
        <v>100</v>
      </c>
      <c r="B27" s="24">
        <f>'Receipt IDA-NUC '!D9+'Receipt IDA-NUC '!D10+'Receipt IDA-NUC '!D11+'Receipt IDA-NUC '!D12</f>
        <v>9093918.5</v>
      </c>
      <c r="C27" s="35">
        <f>B27</f>
        <v>9093918.5</v>
      </c>
    </row>
    <row r="28" spans="1:3" ht="12.75">
      <c r="A28" s="4" t="s">
        <v>126</v>
      </c>
      <c r="B28" s="25">
        <f>'Receipt OTHERS'!D11</f>
        <v>45000</v>
      </c>
      <c r="C28" s="36">
        <f>B28</f>
        <v>45000</v>
      </c>
    </row>
    <row r="29" spans="1:3" ht="13.5" thickBot="1">
      <c r="A29" s="4" t="s">
        <v>87</v>
      </c>
      <c r="B29" s="25">
        <f>'Receipt OTHERS'!D9+'Receipt OTHERS'!D10</f>
        <v>415600</v>
      </c>
      <c r="C29" s="36">
        <f>B29</f>
        <v>415600</v>
      </c>
    </row>
    <row r="30" spans="1:3" ht="13.5" thickBot="1">
      <c r="A30" s="2" t="s">
        <v>5</v>
      </c>
      <c r="B30" s="119">
        <f>B22+B25+B26+B27+B28+B29</f>
        <v>101982305.74000001</v>
      </c>
      <c r="C30" s="119">
        <f>C22+C25+C26+C27+C28+C29</f>
        <v>101982305.74000001</v>
      </c>
    </row>
    <row r="31" spans="1:3" ht="12.75">
      <c r="A31" s="14"/>
      <c r="B31" s="27"/>
      <c r="C31" s="38"/>
    </row>
    <row r="32" spans="1:3" ht="12.75">
      <c r="A32" s="12" t="s">
        <v>21</v>
      </c>
      <c r="B32" s="24"/>
      <c r="C32" s="35"/>
    </row>
    <row r="33" spans="1:3" ht="12.75">
      <c r="A33" s="41"/>
      <c r="B33" s="24"/>
      <c r="C33" s="35"/>
    </row>
    <row r="34" spans="1:3" ht="12.75">
      <c r="A34" s="115" t="s">
        <v>29</v>
      </c>
      <c r="B34" s="116">
        <f>'Uses of Funds by Activity'!C30</f>
        <v>29258511.05</v>
      </c>
      <c r="C34" s="35">
        <f>'Uses of Funds by Activity'!F30</f>
        <v>29258511.05</v>
      </c>
    </row>
    <row r="35" spans="1:9" ht="25.5">
      <c r="A35" s="115" t="s">
        <v>30</v>
      </c>
      <c r="B35" s="116">
        <f>'Uses of Funds by Activity'!C41</f>
        <v>3485625.73</v>
      </c>
      <c r="C35" s="35">
        <f>'Uses of Funds by Activity'!F41</f>
        <v>3485625.73</v>
      </c>
      <c r="I35" s="123"/>
    </row>
    <row r="36" spans="1:3" ht="12.75">
      <c r="A36" s="115" t="s">
        <v>31</v>
      </c>
      <c r="B36" s="116">
        <f>'Uses of Funds by Activity'!C52</f>
        <v>0</v>
      </c>
      <c r="C36" s="35">
        <f>'Uses of Funds by Activity'!F52</f>
        <v>0</v>
      </c>
    </row>
    <row r="37" spans="1:3" ht="25.5">
      <c r="A37" s="117" t="s">
        <v>32</v>
      </c>
      <c r="B37" s="116">
        <f>'Uses of Funds by Activity'!C56</f>
        <v>846030</v>
      </c>
      <c r="C37" s="35">
        <f>'Uses of Funds by Activity'!F56</f>
        <v>846030</v>
      </c>
    </row>
    <row r="38" spans="1:3" ht="25.5">
      <c r="A38" s="115" t="s">
        <v>33</v>
      </c>
      <c r="B38" s="116">
        <f>'Uses of Funds by Activity'!C65</f>
        <v>28480602.15</v>
      </c>
      <c r="C38" s="35">
        <f>'Uses of Funds by Activity'!F65</f>
        <v>28480602.15</v>
      </c>
    </row>
    <row r="39" spans="1:3" ht="26.25" thickBot="1">
      <c r="A39" s="118" t="s">
        <v>34</v>
      </c>
      <c r="B39" s="116">
        <f>'Uses of Funds by Activity'!C69</f>
        <v>860000</v>
      </c>
      <c r="C39" s="35">
        <f>'Uses of Funds by Activity'!F69</f>
        <v>860000</v>
      </c>
    </row>
    <row r="40" spans="1:3" ht="13.5" thickBot="1">
      <c r="A40" s="3" t="s">
        <v>15</v>
      </c>
      <c r="B40" s="119">
        <f>SUM(B34:B39)</f>
        <v>62930768.93</v>
      </c>
      <c r="C40" s="121">
        <f>SUM(C34:C39)</f>
        <v>62930768.93</v>
      </c>
    </row>
    <row r="41" spans="1:3" ht="13.5" thickBot="1">
      <c r="A41" s="2" t="s">
        <v>14</v>
      </c>
      <c r="B41" s="119">
        <f>B30-B40</f>
        <v>39051536.81000001</v>
      </c>
      <c r="C41" s="121">
        <f>C30-C40</f>
        <v>39051536.81000001</v>
      </c>
    </row>
    <row r="42" spans="1:3" ht="12.75">
      <c r="A42" s="15"/>
      <c r="B42" s="24"/>
      <c r="C42" s="31"/>
    </row>
    <row r="43" spans="1:3" ht="12.75">
      <c r="A43" s="4" t="s">
        <v>19</v>
      </c>
      <c r="B43" s="24">
        <v>0</v>
      </c>
      <c r="C43" s="35">
        <v>0</v>
      </c>
    </row>
    <row r="44" spans="1:8" ht="12.75">
      <c r="A44" s="7" t="s">
        <v>102</v>
      </c>
      <c r="B44" s="25">
        <f>B41-B45</f>
        <v>42251.64000000805</v>
      </c>
      <c r="C44" s="36">
        <f>B44</f>
        <v>42251.64000000805</v>
      </c>
      <c r="H44" s="123"/>
    </row>
    <row r="45" spans="1:3" ht="12.75">
      <c r="A45" s="4" t="s">
        <v>128</v>
      </c>
      <c r="B45" s="153">
        <v>39009285.17</v>
      </c>
      <c r="C45" s="35">
        <f>B45</f>
        <v>39009285.17</v>
      </c>
    </row>
    <row r="46" spans="1:3" ht="12.75">
      <c r="A46" s="7" t="s">
        <v>20</v>
      </c>
      <c r="B46" s="24">
        <v>0</v>
      </c>
      <c r="C46" s="24">
        <v>0</v>
      </c>
    </row>
    <row r="47" spans="1:3" ht="13.5" thickBot="1">
      <c r="A47" s="7" t="s">
        <v>10</v>
      </c>
      <c r="B47" s="24">
        <v>0</v>
      </c>
      <c r="C47" s="31">
        <v>0</v>
      </c>
    </row>
    <row r="48" spans="1:3" ht="13.5" thickBot="1">
      <c r="A48" s="2" t="s">
        <v>6</v>
      </c>
      <c r="B48" s="119">
        <f>SUM(B43:B47)</f>
        <v>39051536.81000001</v>
      </c>
      <c r="C48" s="121">
        <f>SUM(C43:C47)</f>
        <v>39051536.81000001</v>
      </c>
    </row>
    <row r="49" spans="1:3" ht="12.75">
      <c r="A49" s="7"/>
      <c r="B49" s="120"/>
      <c r="C49" s="122"/>
    </row>
    <row r="50" spans="1:3" ht="13.5" thickBot="1">
      <c r="A50" s="16"/>
      <c r="B50" s="28"/>
      <c r="C50" s="39"/>
    </row>
    <row r="51" ht="12.75">
      <c r="A51" s="182" t="s">
        <v>127</v>
      </c>
    </row>
  </sheetData>
  <sheetProtection/>
  <mergeCells count="6">
    <mergeCell ref="A3:C3"/>
    <mergeCell ref="A2:C2"/>
    <mergeCell ref="A5:C5"/>
    <mergeCell ref="A6:C6"/>
    <mergeCell ref="A4:C4"/>
  </mergeCells>
  <printOptions/>
  <pageMargins left="0.58" right="0.47" top="0.63" bottom="0.66" header="0.31" footer="0.38"/>
  <pageSetup fitToHeight="1" fitToWidth="1"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A3:K80"/>
  <sheetViews>
    <sheetView tabSelected="1" zoomScalePageLayoutView="0" workbookViewId="0" topLeftCell="D63">
      <selection activeCell="J75" sqref="J75"/>
    </sheetView>
  </sheetViews>
  <sheetFormatPr defaultColWidth="9.140625" defaultRowHeight="12.75"/>
  <cols>
    <col min="1" max="1" width="15.7109375" style="0" customWidth="1"/>
    <col min="2" max="2" width="60.57421875" style="0" bestFit="1" customWidth="1"/>
    <col min="3" max="3" width="18.140625" style="0" bestFit="1" customWidth="1"/>
    <col min="4" max="4" width="19.421875" style="0" bestFit="1" customWidth="1"/>
    <col min="5" max="5" width="17.140625" style="0" customWidth="1"/>
    <col min="6" max="7" width="16.8515625" style="0" bestFit="1" customWidth="1"/>
    <col min="8" max="8" width="17.57421875" style="0" bestFit="1" customWidth="1"/>
    <col min="9" max="9" width="16.8515625" style="0" bestFit="1" customWidth="1"/>
    <col min="10" max="10" width="14.8515625" style="0" customWidth="1"/>
    <col min="11" max="11" width="17.140625" style="0" customWidth="1"/>
  </cols>
  <sheetData>
    <row r="3" ht="12.75">
      <c r="A3" t="s">
        <v>23</v>
      </c>
    </row>
    <row r="4" ht="12.75">
      <c r="A4" t="s">
        <v>24</v>
      </c>
    </row>
    <row r="7" spans="1:11" s="43" customFormat="1" ht="15.75">
      <c r="A7" s="203" t="s">
        <v>35</v>
      </c>
      <c r="B7" s="203"/>
      <c r="C7" s="203"/>
      <c r="D7" s="203"/>
      <c r="E7" s="203"/>
      <c r="F7" s="203"/>
      <c r="G7" s="203"/>
      <c r="H7" s="203"/>
      <c r="I7" s="203"/>
      <c r="J7" s="203"/>
      <c r="K7" s="203"/>
    </row>
    <row r="8" spans="1:11" s="43" customFormat="1" ht="15.75">
      <c r="A8" s="203" t="s">
        <v>36</v>
      </c>
      <c r="B8" s="203"/>
      <c r="C8" s="203"/>
      <c r="D8" s="203"/>
      <c r="E8" s="203"/>
      <c r="F8" s="203"/>
      <c r="G8" s="203"/>
      <c r="H8" s="203"/>
      <c r="I8" s="203"/>
      <c r="J8" s="203"/>
      <c r="K8" s="203"/>
    </row>
    <row r="9" spans="1:11" s="43" customFormat="1" ht="15.75">
      <c r="A9" s="204" t="s">
        <v>37</v>
      </c>
      <c r="B9" s="204"/>
      <c r="C9" s="204"/>
      <c r="D9" s="204"/>
      <c r="E9" s="204"/>
      <c r="F9" s="204"/>
      <c r="G9" s="204"/>
      <c r="H9" s="204"/>
      <c r="I9" s="204"/>
      <c r="J9" s="204"/>
      <c r="K9" s="204"/>
    </row>
    <row r="10" spans="1:11" s="43" customFormat="1" ht="15.75">
      <c r="A10" s="204" t="s">
        <v>112</v>
      </c>
      <c r="B10" s="204"/>
      <c r="C10" s="204"/>
      <c r="D10" s="204"/>
      <c r="E10" s="204"/>
      <c r="F10" s="204"/>
      <c r="G10" s="204"/>
      <c r="H10" s="204"/>
      <c r="I10" s="204"/>
      <c r="J10" s="204"/>
      <c r="K10" s="204"/>
    </row>
    <row r="11" spans="1:11" s="43" customFormat="1" ht="15.75">
      <c r="A11" s="45"/>
      <c r="B11" s="45"/>
      <c r="C11" s="46"/>
      <c r="D11" s="46"/>
      <c r="E11" s="45"/>
      <c r="F11" s="45"/>
      <c r="G11" s="45"/>
      <c r="H11" s="45"/>
      <c r="I11" s="46"/>
      <c r="J11" s="46"/>
      <c r="K11" s="46"/>
    </row>
    <row r="12" spans="1:11" s="43" customFormat="1" ht="15.75">
      <c r="A12" s="205"/>
      <c r="B12" s="207" t="s">
        <v>1</v>
      </c>
      <c r="C12" s="199" t="s">
        <v>113</v>
      </c>
      <c r="D12" s="200"/>
      <c r="E12" s="200"/>
      <c r="F12" s="201" t="s">
        <v>28</v>
      </c>
      <c r="G12" s="201"/>
      <c r="H12" s="201"/>
      <c r="I12" s="47" t="s">
        <v>16</v>
      </c>
      <c r="J12" s="47" t="s">
        <v>17</v>
      </c>
      <c r="K12" s="47" t="s">
        <v>12</v>
      </c>
    </row>
    <row r="13" spans="1:11" s="43" customFormat="1" ht="15.75">
      <c r="A13" s="206"/>
      <c r="B13" s="208"/>
      <c r="C13" s="48" t="s">
        <v>7</v>
      </c>
      <c r="D13" s="49" t="s">
        <v>8</v>
      </c>
      <c r="E13" s="49" t="s">
        <v>9</v>
      </c>
      <c r="F13" s="50" t="s">
        <v>7</v>
      </c>
      <c r="G13" s="50" t="s">
        <v>8</v>
      </c>
      <c r="H13" s="50" t="s">
        <v>9</v>
      </c>
      <c r="I13" s="51" t="s">
        <v>9</v>
      </c>
      <c r="J13" s="51" t="s">
        <v>11</v>
      </c>
      <c r="K13" s="51" t="s">
        <v>13</v>
      </c>
    </row>
    <row r="14" spans="1:11" s="43" customFormat="1" ht="15.75">
      <c r="A14" s="52"/>
      <c r="B14" s="53"/>
      <c r="C14" s="54"/>
      <c r="D14" s="55"/>
      <c r="E14" s="52"/>
      <c r="F14" s="56"/>
      <c r="G14" s="57"/>
      <c r="H14" s="52"/>
      <c r="I14" s="58"/>
      <c r="J14" s="58"/>
      <c r="K14" s="58"/>
    </row>
    <row r="15" spans="1:11" s="43" customFormat="1" ht="15.75">
      <c r="A15" s="52"/>
      <c r="B15" s="53" t="s">
        <v>38</v>
      </c>
      <c r="C15" s="54"/>
      <c r="D15" s="55"/>
      <c r="E15" s="52"/>
      <c r="F15" s="59"/>
      <c r="G15" s="60"/>
      <c r="H15" s="60"/>
      <c r="I15" s="61"/>
      <c r="J15" s="61"/>
      <c r="K15" s="61"/>
    </row>
    <row r="16" spans="1:11" s="43" customFormat="1" ht="15.75">
      <c r="A16" s="52"/>
      <c r="B16" s="53"/>
      <c r="C16" s="54"/>
      <c r="D16" s="55"/>
      <c r="E16" s="52"/>
      <c r="F16" s="56"/>
      <c r="G16" s="57"/>
      <c r="H16" s="52"/>
      <c r="I16" s="54"/>
      <c r="J16" s="62"/>
      <c r="K16" s="63"/>
    </row>
    <row r="17" spans="1:11" s="43" customFormat="1" ht="47.25">
      <c r="A17" s="64" t="s">
        <v>39</v>
      </c>
      <c r="B17" s="65" t="s">
        <v>40</v>
      </c>
      <c r="C17" s="162"/>
      <c r="D17" s="166"/>
      <c r="E17" s="66"/>
      <c r="F17" s="67"/>
      <c r="G17" s="57"/>
      <c r="H17" s="52"/>
      <c r="I17" s="54"/>
      <c r="J17" s="62"/>
      <c r="K17" s="63"/>
    </row>
    <row r="18" spans="1:11" s="72" customFormat="1" ht="15.75">
      <c r="A18" s="42">
        <v>1.1</v>
      </c>
      <c r="B18" s="75" t="s">
        <v>41</v>
      </c>
      <c r="C18" s="163">
        <v>0</v>
      </c>
      <c r="D18" s="163">
        <v>761250</v>
      </c>
      <c r="E18" s="68">
        <f>C18-D18</f>
        <v>-761250</v>
      </c>
      <c r="F18" s="68">
        <f>0+C18</f>
        <v>0</v>
      </c>
      <c r="G18" s="70">
        <f>0+D18</f>
        <v>761250</v>
      </c>
      <c r="H18" s="68">
        <f>F18-G18</f>
        <v>-761250</v>
      </c>
      <c r="I18" s="159"/>
      <c r="J18" s="70"/>
      <c r="K18" s="71"/>
    </row>
    <row r="19" spans="1:11" s="43" customFormat="1" ht="15.75">
      <c r="A19" s="74">
        <v>1.2</v>
      </c>
      <c r="B19" s="75" t="s">
        <v>42</v>
      </c>
      <c r="C19" s="163">
        <v>310950</v>
      </c>
      <c r="D19" s="163">
        <v>5146050</v>
      </c>
      <c r="E19" s="68">
        <f aca="true" t="shared" si="0" ref="E19:E29">C19-D19</f>
        <v>-4835100</v>
      </c>
      <c r="F19" s="68">
        <f aca="true" t="shared" si="1" ref="F19:F29">0+C19</f>
        <v>310950</v>
      </c>
      <c r="G19" s="70">
        <f aca="true" t="shared" si="2" ref="G19:G29">0+D19</f>
        <v>5146050</v>
      </c>
      <c r="H19" s="68">
        <f aca="true" t="shared" si="3" ref="H19:H29">F19-G19</f>
        <v>-4835100</v>
      </c>
      <c r="I19" s="79"/>
      <c r="J19" s="70"/>
      <c r="K19" s="71"/>
    </row>
    <row r="20" spans="1:11" s="43" customFormat="1" ht="15.75">
      <c r="A20" s="74">
        <v>1.3</v>
      </c>
      <c r="B20" s="75" t="s">
        <v>43</v>
      </c>
      <c r="C20" s="163">
        <v>250000</v>
      </c>
      <c r="D20" s="163">
        <v>197925</v>
      </c>
      <c r="E20" s="68">
        <f t="shared" si="0"/>
        <v>52075</v>
      </c>
      <c r="F20" s="68">
        <f t="shared" si="1"/>
        <v>250000</v>
      </c>
      <c r="G20" s="70">
        <f t="shared" si="2"/>
        <v>197925</v>
      </c>
      <c r="H20" s="68">
        <f t="shared" si="3"/>
        <v>52075</v>
      </c>
      <c r="I20" s="79"/>
      <c r="J20" s="70"/>
      <c r="K20" s="71"/>
    </row>
    <row r="21" spans="1:11" s="43" customFormat="1" ht="15.75">
      <c r="A21" s="74">
        <v>1.4</v>
      </c>
      <c r="B21" s="75" t="s">
        <v>44</v>
      </c>
      <c r="C21" s="163">
        <v>606200.36</v>
      </c>
      <c r="D21" s="163">
        <v>16153725</v>
      </c>
      <c r="E21" s="68">
        <f t="shared" si="0"/>
        <v>-15547524.64</v>
      </c>
      <c r="F21" s="68">
        <f t="shared" si="1"/>
        <v>606200.36</v>
      </c>
      <c r="G21" s="70">
        <f t="shared" si="2"/>
        <v>16153725</v>
      </c>
      <c r="H21" s="68">
        <f t="shared" si="3"/>
        <v>-15547524.64</v>
      </c>
      <c r="I21" s="156"/>
      <c r="J21" s="70"/>
      <c r="K21" s="71"/>
    </row>
    <row r="22" spans="1:11" s="43" customFormat="1" ht="15.75">
      <c r="A22" s="74">
        <v>1.5</v>
      </c>
      <c r="B22" s="75" t="s">
        <v>45</v>
      </c>
      <c r="C22" s="163">
        <v>0</v>
      </c>
      <c r="D22" s="163">
        <v>197925</v>
      </c>
      <c r="E22" s="68">
        <f t="shared" si="0"/>
        <v>-197925</v>
      </c>
      <c r="F22" s="68">
        <f t="shared" si="1"/>
        <v>0</v>
      </c>
      <c r="G22" s="70">
        <f t="shared" si="2"/>
        <v>197925</v>
      </c>
      <c r="H22" s="68">
        <f t="shared" si="3"/>
        <v>-197925</v>
      </c>
      <c r="I22" s="156"/>
      <c r="J22" s="70"/>
      <c r="K22" s="71"/>
    </row>
    <row r="23" spans="1:11" s="43" customFormat="1" ht="15.75">
      <c r="A23" s="74">
        <v>1.6</v>
      </c>
      <c r="B23" s="75" t="s">
        <v>46</v>
      </c>
      <c r="C23" s="163">
        <v>0</v>
      </c>
      <c r="D23" s="163">
        <v>12941250</v>
      </c>
      <c r="E23" s="68">
        <f t="shared" si="0"/>
        <v>-12941250</v>
      </c>
      <c r="F23" s="68">
        <f t="shared" si="1"/>
        <v>0</v>
      </c>
      <c r="G23" s="70">
        <f t="shared" si="2"/>
        <v>12941250</v>
      </c>
      <c r="H23" s="68">
        <f t="shared" si="3"/>
        <v>-12941250</v>
      </c>
      <c r="I23" s="156"/>
      <c r="J23" s="70"/>
      <c r="K23" s="71"/>
    </row>
    <row r="24" spans="1:11" s="43" customFormat="1" ht="15.75">
      <c r="A24" s="74">
        <v>1.7</v>
      </c>
      <c r="B24" s="75" t="s">
        <v>47</v>
      </c>
      <c r="C24" s="163">
        <v>0</v>
      </c>
      <c r="D24" s="163">
        <v>16595250</v>
      </c>
      <c r="E24" s="68">
        <f t="shared" si="0"/>
        <v>-16595250</v>
      </c>
      <c r="F24" s="68">
        <f t="shared" si="1"/>
        <v>0</v>
      </c>
      <c r="G24" s="70">
        <f t="shared" si="2"/>
        <v>16595250</v>
      </c>
      <c r="H24" s="68">
        <f t="shared" si="3"/>
        <v>-16595250</v>
      </c>
      <c r="I24" s="156"/>
      <c r="J24" s="70"/>
      <c r="K24" s="71"/>
    </row>
    <row r="25" spans="1:11" s="43" customFormat="1" ht="15.75">
      <c r="A25" s="74">
        <v>1.8</v>
      </c>
      <c r="B25" s="75" t="s">
        <v>48</v>
      </c>
      <c r="C25" s="163">
        <v>0</v>
      </c>
      <c r="D25" s="163">
        <v>2436000</v>
      </c>
      <c r="E25" s="68">
        <f t="shared" si="0"/>
        <v>-2436000</v>
      </c>
      <c r="F25" s="68">
        <f t="shared" si="1"/>
        <v>0</v>
      </c>
      <c r="G25" s="70">
        <f t="shared" si="2"/>
        <v>2436000</v>
      </c>
      <c r="H25" s="68">
        <f t="shared" si="3"/>
        <v>-2436000</v>
      </c>
      <c r="I25" s="156"/>
      <c r="J25" s="70"/>
      <c r="K25" s="71"/>
    </row>
    <row r="26" spans="1:11" s="43" customFormat="1" ht="15.75">
      <c r="A26" s="74">
        <v>1.9</v>
      </c>
      <c r="B26" s="75" t="s">
        <v>49</v>
      </c>
      <c r="C26" s="163">
        <v>17676231.69</v>
      </c>
      <c r="D26" s="163">
        <v>47958750</v>
      </c>
      <c r="E26" s="68">
        <f t="shared" si="0"/>
        <v>-30282518.31</v>
      </c>
      <c r="F26" s="68">
        <f t="shared" si="1"/>
        <v>17676231.69</v>
      </c>
      <c r="G26" s="70">
        <f t="shared" si="2"/>
        <v>47958750</v>
      </c>
      <c r="H26" s="68">
        <f t="shared" si="3"/>
        <v>-30282518.31</v>
      </c>
      <c r="I26" s="156"/>
      <c r="J26" s="70"/>
      <c r="K26" s="71"/>
    </row>
    <row r="27" spans="1:11" s="43" customFormat="1" ht="15.75">
      <c r="A27" s="76" t="s">
        <v>50</v>
      </c>
      <c r="B27" s="75" t="s">
        <v>51</v>
      </c>
      <c r="C27" s="163">
        <v>0</v>
      </c>
      <c r="D27" s="163">
        <v>30450</v>
      </c>
      <c r="E27" s="68">
        <f t="shared" si="0"/>
        <v>-30450</v>
      </c>
      <c r="F27" s="68">
        <f t="shared" si="1"/>
        <v>0</v>
      </c>
      <c r="G27" s="70">
        <f t="shared" si="2"/>
        <v>30450</v>
      </c>
      <c r="H27" s="68">
        <f t="shared" si="3"/>
        <v>-30450</v>
      </c>
      <c r="I27" s="156"/>
      <c r="J27" s="70"/>
      <c r="K27" s="71"/>
    </row>
    <row r="28" spans="1:11" s="43" customFormat="1" ht="15.75">
      <c r="A28" s="74">
        <v>1.11</v>
      </c>
      <c r="B28" s="75" t="s">
        <v>52</v>
      </c>
      <c r="C28" s="163">
        <v>2827200</v>
      </c>
      <c r="D28" s="163">
        <v>44761500</v>
      </c>
      <c r="E28" s="68">
        <f t="shared" si="0"/>
        <v>-41934300</v>
      </c>
      <c r="F28" s="68">
        <f t="shared" si="1"/>
        <v>2827200</v>
      </c>
      <c r="G28" s="70">
        <f t="shared" si="2"/>
        <v>44761500</v>
      </c>
      <c r="H28" s="68">
        <f t="shared" si="3"/>
        <v>-41934300</v>
      </c>
      <c r="I28" s="157"/>
      <c r="J28" s="70"/>
      <c r="K28" s="71"/>
    </row>
    <row r="29" spans="1:11" s="43" customFormat="1" ht="15.75">
      <c r="A29" s="74">
        <v>1.12</v>
      </c>
      <c r="B29" s="75" t="s">
        <v>53</v>
      </c>
      <c r="C29" s="163">
        <v>7587929</v>
      </c>
      <c r="D29" s="163">
        <v>27405000</v>
      </c>
      <c r="E29" s="68">
        <f t="shared" si="0"/>
        <v>-19817071</v>
      </c>
      <c r="F29" s="68">
        <f t="shared" si="1"/>
        <v>7587929</v>
      </c>
      <c r="G29" s="70">
        <f t="shared" si="2"/>
        <v>27405000</v>
      </c>
      <c r="H29" s="68">
        <f t="shared" si="3"/>
        <v>-19817071</v>
      </c>
      <c r="I29" s="156"/>
      <c r="J29" s="70"/>
      <c r="K29" s="71"/>
    </row>
    <row r="30" spans="1:11" s="81" customFormat="1" ht="15.75">
      <c r="A30" s="77"/>
      <c r="B30" s="78" t="s">
        <v>54</v>
      </c>
      <c r="C30" s="168">
        <f aca="true" t="shared" si="4" ref="C30:H30">SUM(C18:C29)</f>
        <v>29258511.05</v>
      </c>
      <c r="D30" s="168">
        <f t="shared" si="4"/>
        <v>174585075</v>
      </c>
      <c r="E30" s="79">
        <f t="shared" si="4"/>
        <v>-145326563.95</v>
      </c>
      <c r="F30" s="79">
        <f t="shared" si="4"/>
        <v>29258511.05</v>
      </c>
      <c r="G30" s="80">
        <f t="shared" si="4"/>
        <v>174585075</v>
      </c>
      <c r="H30" s="79">
        <f t="shared" si="4"/>
        <v>-145326563.95</v>
      </c>
      <c r="I30" s="161"/>
      <c r="J30" s="70"/>
      <c r="K30" s="71"/>
    </row>
    <row r="31" spans="1:11" s="43" customFormat="1" ht="15.75">
      <c r="A31" s="83"/>
      <c r="B31" s="84"/>
      <c r="C31" s="167"/>
      <c r="D31" s="167"/>
      <c r="E31" s="85"/>
      <c r="F31" s="87"/>
      <c r="G31" s="86"/>
      <c r="H31" s="87"/>
      <c r="I31" s="86"/>
      <c r="J31" s="87"/>
      <c r="K31" s="88"/>
    </row>
    <row r="32" spans="1:11" s="43" customFormat="1" ht="47.25">
      <c r="A32" s="64" t="s">
        <v>55</v>
      </c>
      <c r="B32" s="65" t="s">
        <v>56</v>
      </c>
      <c r="C32" s="163">
        <v>0</v>
      </c>
      <c r="D32" s="163">
        <v>0</v>
      </c>
      <c r="E32" s="73"/>
      <c r="F32" s="70"/>
      <c r="G32" s="69"/>
      <c r="H32" s="70"/>
      <c r="I32" s="69"/>
      <c r="J32" s="70"/>
      <c r="K32" s="71"/>
    </row>
    <row r="33" spans="1:11" s="43" customFormat="1" ht="15.75">
      <c r="A33" s="74">
        <v>2.1</v>
      </c>
      <c r="B33" s="155" t="s">
        <v>104</v>
      </c>
      <c r="C33" s="180">
        <v>150000</v>
      </c>
      <c r="D33" s="164">
        <v>8526000</v>
      </c>
      <c r="E33" s="68">
        <f>C33-D33</f>
        <v>-8376000</v>
      </c>
      <c r="F33" s="68">
        <f>0+C33</f>
        <v>150000</v>
      </c>
      <c r="G33" s="70">
        <f>0+D33</f>
        <v>8526000</v>
      </c>
      <c r="H33" s="68">
        <f>F33-G33</f>
        <v>-8376000</v>
      </c>
      <c r="I33" s="160"/>
      <c r="J33" s="70"/>
      <c r="K33" s="71"/>
    </row>
    <row r="34" spans="1:11" s="43" customFormat="1" ht="15.75">
      <c r="A34" s="74">
        <v>2.2</v>
      </c>
      <c r="B34" s="155" t="s">
        <v>57</v>
      </c>
      <c r="C34" s="181">
        <v>0</v>
      </c>
      <c r="D34" s="163">
        <v>609000</v>
      </c>
      <c r="E34" s="68">
        <f aca="true" t="shared" si="5" ref="E34:E40">C34-D34</f>
        <v>-609000</v>
      </c>
      <c r="F34" s="68">
        <f aca="true" t="shared" si="6" ref="F34:F40">0+C34</f>
        <v>0</v>
      </c>
      <c r="G34" s="70">
        <f aca="true" t="shared" si="7" ref="G34:G40">0+D34</f>
        <v>609000</v>
      </c>
      <c r="H34" s="68">
        <f aca="true" t="shared" si="8" ref="H34:H40">F34-G34</f>
        <v>-609000</v>
      </c>
      <c r="I34" s="157"/>
      <c r="J34" s="70"/>
      <c r="K34" s="71"/>
    </row>
    <row r="35" spans="1:11" s="43" customFormat="1" ht="15.75">
      <c r="A35" s="74">
        <v>2.3</v>
      </c>
      <c r="B35" s="155" t="s">
        <v>105</v>
      </c>
      <c r="C35" s="181">
        <v>181453.3</v>
      </c>
      <c r="D35" s="163">
        <v>1827000</v>
      </c>
      <c r="E35" s="68">
        <f t="shared" si="5"/>
        <v>-1645546.7</v>
      </c>
      <c r="F35" s="68">
        <f t="shared" si="6"/>
        <v>181453.3</v>
      </c>
      <c r="G35" s="70">
        <f t="shared" si="7"/>
        <v>1827000</v>
      </c>
      <c r="H35" s="68">
        <f t="shared" si="8"/>
        <v>-1645546.7</v>
      </c>
      <c r="I35" s="157"/>
      <c r="J35" s="70"/>
      <c r="K35" s="71"/>
    </row>
    <row r="36" spans="1:11" s="43" customFormat="1" ht="15.75">
      <c r="A36" s="74">
        <v>2.4</v>
      </c>
      <c r="B36" s="155" t="s">
        <v>106</v>
      </c>
      <c r="C36" s="181">
        <v>65994.6</v>
      </c>
      <c r="D36" s="163">
        <v>28927500</v>
      </c>
      <c r="E36" s="68">
        <f t="shared" si="5"/>
        <v>-28861505.4</v>
      </c>
      <c r="F36" s="68">
        <f t="shared" si="6"/>
        <v>65994.6</v>
      </c>
      <c r="G36" s="70">
        <f t="shared" si="7"/>
        <v>28927500</v>
      </c>
      <c r="H36" s="68">
        <f t="shared" si="8"/>
        <v>-28861505.4</v>
      </c>
      <c r="I36" s="157"/>
      <c r="J36" s="70"/>
      <c r="K36" s="71"/>
    </row>
    <row r="37" spans="1:11" s="43" customFormat="1" ht="15.75">
      <c r="A37" s="74">
        <v>2.5</v>
      </c>
      <c r="B37" s="155" t="s">
        <v>58</v>
      </c>
      <c r="C37" s="181">
        <v>191800</v>
      </c>
      <c r="D37" s="163">
        <v>4872000</v>
      </c>
      <c r="E37" s="68">
        <f t="shared" si="5"/>
        <v>-4680200</v>
      </c>
      <c r="F37" s="68">
        <f t="shared" si="6"/>
        <v>191800</v>
      </c>
      <c r="G37" s="70">
        <f t="shared" si="7"/>
        <v>4872000</v>
      </c>
      <c r="H37" s="68">
        <f t="shared" si="8"/>
        <v>-4680200</v>
      </c>
      <c r="I37" s="157"/>
      <c r="J37" s="70"/>
      <c r="K37" s="71"/>
    </row>
    <row r="38" spans="1:11" s="43" customFormat="1" ht="15.75">
      <c r="A38" s="74">
        <v>2.6</v>
      </c>
      <c r="B38" s="155" t="s">
        <v>59</v>
      </c>
      <c r="C38" s="181">
        <v>635697.83</v>
      </c>
      <c r="D38" s="163">
        <v>17052000</v>
      </c>
      <c r="E38" s="68">
        <f t="shared" si="5"/>
        <v>-16416302.17</v>
      </c>
      <c r="F38" s="68">
        <f t="shared" si="6"/>
        <v>635697.83</v>
      </c>
      <c r="G38" s="70">
        <f t="shared" si="7"/>
        <v>17052000</v>
      </c>
      <c r="H38" s="68">
        <f t="shared" si="8"/>
        <v>-16416302.17</v>
      </c>
      <c r="I38" s="157"/>
      <c r="J38" s="70"/>
      <c r="K38" s="71"/>
    </row>
    <row r="39" spans="1:11" s="43" customFormat="1" ht="15.75">
      <c r="A39" s="74">
        <v>2.7</v>
      </c>
      <c r="B39" s="155" t="s">
        <v>60</v>
      </c>
      <c r="C39" s="181">
        <v>0</v>
      </c>
      <c r="D39" s="163">
        <v>365400</v>
      </c>
      <c r="E39" s="68">
        <f t="shared" si="5"/>
        <v>-365400</v>
      </c>
      <c r="F39" s="68">
        <f t="shared" si="6"/>
        <v>0</v>
      </c>
      <c r="G39" s="70">
        <f t="shared" si="7"/>
        <v>365400</v>
      </c>
      <c r="H39" s="68">
        <f t="shared" si="8"/>
        <v>-365400</v>
      </c>
      <c r="I39" s="157"/>
      <c r="J39" s="70"/>
      <c r="K39" s="71"/>
    </row>
    <row r="40" spans="1:11" s="43" customFormat="1" ht="15.75">
      <c r="A40" s="74">
        <v>2.8</v>
      </c>
      <c r="B40" s="155" t="s">
        <v>107</v>
      </c>
      <c r="C40" s="180">
        <v>2260680</v>
      </c>
      <c r="D40" s="163">
        <v>22837500</v>
      </c>
      <c r="E40" s="68">
        <f t="shared" si="5"/>
        <v>-20576820</v>
      </c>
      <c r="F40" s="68">
        <f t="shared" si="6"/>
        <v>2260680</v>
      </c>
      <c r="G40" s="70">
        <f t="shared" si="7"/>
        <v>22837500</v>
      </c>
      <c r="H40" s="68">
        <f t="shared" si="8"/>
        <v>-20576820</v>
      </c>
      <c r="I40" s="157"/>
      <c r="J40" s="70"/>
      <c r="K40" s="71"/>
    </row>
    <row r="41" spans="1:11" s="81" customFormat="1" ht="15.75">
      <c r="A41" s="77"/>
      <c r="B41" s="89" t="s">
        <v>54</v>
      </c>
      <c r="C41" s="168">
        <f aca="true" t="shared" si="9" ref="C41:H41">SUM(C33:C40)</f>
        <v>3485625.73</v>
      </c>
      <c r="D41" s="168">
        <f t="shared" si="9"/>
        <v>85016400</v>
      </c>
      <c r="E41" s="90">
        <f t="shared" si="9"/>
        <v>-81530774.27</v>
      </c>
      <c r="F41" s="90">
        <f t="shared" si="9"/>
        <v>3485625.73</v>
      </c>
      <c r="G41" s="80">
        <f t="shared" si="9"/>
        <v>85016400</v>
      </c>
      <c r="H41" s="90">
        <f t="shared" si="9"/>
        <v>-81530774.27</v>
      </c>
      <c r="I41" s="90"/>
      <c r="J41" s="70"/>
      <c r="K41" s="71"/>
    </row>
    <row r="42" spans="1:11" s="43" customFormat="1" ht="15.75">
      <c r="A42" s="83"/>
      <c r="B42" s="91"/>
      <c r="C42" s="167"/>
      <c r="D42" s="167"/>
      <c r="E42" s="85"/>
      <c r="F42" s="87"/>
      <c r="G42" s="86"/>
      <c r="H42" s="87"/>
      <c r="I42" s="86"/>
      <c r="J42" s="87"/>
      <c r="K42" s="88"/>
    </row>
    <row r="43" spans="1:11" s="43" customFormat="1" ht="47.25">
      <c r="A43" s="64" t="s">
        <v>61</v>
      </c>
      <c r="B43" s="65" t="s">
        <v>62</v>
      </c>
      <c r="C43" s="163">
        <v>0</v>
      </c>
      <c r="D43" s="163">
        <v>0</v>
      </c>
      <c r="E43" s="73"/>
      <c r="F43" s="70"/>
      <c r="G43" s="69"/>
      <c r="H43" s="70"/>
      <c r="I43" s="69"/>
      <c r="J43" s="70"/>
      <c r="K43" s="71"/>
    </row>
    <row r="44" spans="1:11" s="43" customFormat="1" ht="15.75">
      <c r="A44" s="92">
        <v>3.1</v>
      </c>
      <c r="B44" s="75" t="s">
        <v>63</v>
      </c>
      <c r="C44" s="163">
        <v>0</v>
      </c>
      <c r="D44" s="163">
        <v>1522500</v>
      </c>
      <c r="E44" s="70">
        <f>C44-D44</f>
        <v>-1522500</v>
      </c>
      <c r="F44" s="70">
        <f>0+C44</f>
        <v>0</v>
      </c>
      <c r="G44" s="70">
        <f>0+D44</f>
        <v>1522500</v>
      </c>
      <c r="H44" s="70">
        <f>F44-G44</f>
        <v>-1522500</v>
      </c>
      <c r="I44" s="69"/>
      <c r="J44" s="70"/>
      <c r="K44" s="71"/>
    </row>
    <row r="45" spans="1:11" s="43" customFormat="1" ht="15.75">
      <c r="A45" s="92">
        <v>3.2</v>
      </c>
      <c r="B45" s="75" t="s">
        <v>64</v>
      </c>
      <c r="C45" s="163">
        <v>0</v>
      </c>
      <c r="D45" s="163">
        <v>3425625</v>
      </c>
      <c r="E45" s="70">
        <f aca="true" t="shared" si="10" ref="E45:E51">C45-D45</f>
        <v>-3425625</v>
      </c>
      <c r="F45" s="70">
        <f aca="true" t="shared" si="11" ref="F45:F51">0+C45</f>
        <v>0</v>
      </c>
      <c r="G45" s="70">
        <f aca="true" t="shared" si="12" ref="G45:G51">0+D45</f>
        <v>3425625</v>
      </c>
      <c r="H45" s="70">
        <f aca="true" t="shared" si="13" ref="H45:H51">F45-G45</f>
        <v>-3425625</v>
      </c>
      <c r="I45" s="69"/>
      <c r="J45" s="70"/>
      <c r="K45" s="71"/>
    </row>
    <row r="46" spans="1:11" s="43" customFormat="1" ht="15.75">
      <c r="A46" s="92">
        <v>3.3</v>
      </c>
      <c r="B46" s="75" t="s">
        <v>65</v>
      </c>
      <c r="C46" s="163">
        <v>0</v>
      </c>
      <c r="D46" s="163">
        <v>0</v>
      </c>
      <c r="E46" s="70">
        <f t="shared" si="10"/>
        <v>0</v>
      </c>
      <c r="F46" s="70">
        <f t="shared" si="11"/>
        <v>0</v>
      </c>
      <c r="G46" s="70">
        <f t="shared" si="12"/>
        <v>0</v>
      </c>
      <c r="H46" s="70">
        <f t="shared" si="13"/>
        <v>0</v>
      </c>
      <c r="I46" s="69"/>
      <c r="J46" s="70"/>
      <c r="K46" s="71"/>
    </row>
    <row r="47" spans="1:11" s="43" customFormat="1" ht="15.75">
      <c r="A47" s="92">
        <v>3.4</v>
      </c>
      <c r="B47" s="75" t="s">
        <v>66</v>
      </c>
      <c r="C47" s="163">
        <v>0</v>
      </c>
      <c r="D47" s="163">
        <v>0</v>
      </c>
      <c r="E47" s="70">
        <f t="shared" si="10"/>
        <v>0</v>
      </c>
      <c r="F47" s="70">
        <f t="shared" si="11"/>
        <v>0</v>
      </c>
      <c r="G47" s="70">
        <f t="shared" si="12"/>
        <v>0</v>
      </c>
      <c r="H47" s="70">
        <f t="shared" si="13"/>
        <v>0</v>
      </c>
      <c r="I47" s="69"/>
      <c r="J47" s="70"/>
      <c r="K47" s="71"/>
    </row>
    <row r="48" spans="1:11" s="43" customFormat="1" ht="31.5">
      <c r="A48" s="92">
        <v>3.5</v>
      </c>
      <c r="B48" s="93" t="s">
        <v>67</v>
      </c>
      <c r="C48" s="163">
        <v>0</v>
      </c>
      <c r="D48" s="163">
        <v>0</v>
      </c>
      <c r="E48" s="70">
        <f t="shared" si="10"/>
        <v>0</v>
      </c>
      <c r="F48" s="70">
        <f t="shared" si="11"/>
        <v>0</v>
      </c>
      <c r="G48" s="70">
        <f t="shared" si="12"/>
        <v>0</v>
      </c>
      <c r="H48" s="70">
        <f t="shared" si="13"/>
        <v>0</v>
      </c>
      <c r="I48" s="69"/>
      <c r="J48" s="70"/>
      <c r="K48" s="71"/>
    </row>
    <row r="49" spans="1:11" s="43" customFormat="1" ht="15.75">
      <c r="A49" s="92">
        <v>3.6</v>
      </c>
      <c r="B49" s="93" t="s">
        <v>68</v>
      </c>
      <c r="C49" s="163">
        <v>0</v>
      </c>
      <c r="D49" s="163">
        <v>0</v>
      </c>
      <c r="E49" s="70">
        <f t="shared" si="10"/>
        <v>0</v>
      </c>
      <c r="F49" s="70">
        <f t="shared" si="11"/>
        <v>0</v>
      </c>
      <c r="G49" s="70">
        <f t="shared" si="12"/>
        <v>0</v>
      </c>
      <c r="H49" s="70">
        <f t="shared" si="13"/>
        <v>0</v>
      </c>
      <c r="I49" s="69"/>
      <c r="J49" s="70"/>
      <c r="K49" s="71"/>
    </row>
    <row r="50" spans="1:11" s="43" customFormat="1" ht="15.75">
      <c r="A50" s="92">
        <v>3.7</v>
      </c>
      <c r="B50" s="93" t="s">
        <v>69</v>
      </c>
      <c r="C50" s="163">
        <v>0</v>
      </c>
      <c r="D50" s="163">
        <v>0</v>
      </c>
      <c r="E50" s="70">
        <f t="shared" si="10"/>
        <v>0</v>
      </c>
      <c r="F50" s="70">
        <f t="shared" si="11"/>
        <v>0</v>
      </c>
      <c r="G50" s="70">
        <f t="shared" si="12"/>
        <v>0</v>
      </c>
      <c r="H50" s="70">
        <f t="shared" si="13"/>
        <v>0</v>
      </c>
      <c r="I50" s="69"/>
      <c r="J50" s="70"/>
      <c r="K50" s="71"/>
    </row>
    <row r="51" spans="1:11" s="43" customFormat="1" ht="15.75">
      <c r="A51" s="92">
        <v>3.8</v>
      </c>
      <c r="B51" s="93" t="s">
        <v>70</v>
      </c>
      <c r="C51" s="163">
        <v>0</v>
      </c>
      <c r="D51" s="163">
        <v>9515625</v>
      </c>
      <c r="E51" s="70">
        <f t="shared" si="10"/>
        <v>-9515625</v>
      </c>
      <c r="F51" s="70">
        <f t="shared" si="11"/>
        <v>0</v>
      </c>
      <c r="G51" s="70">
        <f t="shared" si="12"/>
        <v>9515625</v>
      </c>
      <c r="H51" s="70">
        <f t="shared" si="13"/>
        <v>-9515625</v>
      </c>
      <c r="I51" s="69"/>
      <c r="J51" s="70"/>
      <c r="K51" s="71"/>
    </row>
    <row r="52" spans="1:11" s="81" customFormat="1" ht="15.75">
      <c r="A52" s="94"/>
      <c r="B52" s="95" t="s">
        <v>54</v>
      </c>
      <c r="C52" s="168">
        <f aca="true" t="shared" si="14" ref="C52:H52">SUM(C44:C51)</f>
        <v>0</v>
      </c>
      <c r="D52" s="168">
        <f t="shared" si="14"/>
        <v>14463750</v>
      </c>
      <c r="E52" s="80">
        <f t="shared" si="14"/>
        <v>-14463750</v>
      </c>
      <c r="F52" s="80">
        <f t="shared" si="14"/>
        <v>0</v>
      </c>
      <c r="G52" s="80">
        <f t="shared" si="14"/>
        <v>14463750</v>
      </c>
      <c r="H52" s="80">
        <f t="shared" si="14"/>
        <v>-14463750</v>
      </c>
      <c r="I52" s="69"/>
      <c r="J52" s="70"/>
      <c r="K52" s="71"/>
    </row>
    <row r="53" spans="1:11" s="43" customFormat="1" ht="15.75">
      <c r="A53" s="83"/>
      <c r="B53" s="91"/>
      <c r="C53" s="167"/>
      <c r="D53" s="167"/>
      <c r="E53" s="85"/>
      <c r="F53" s="87"/>
      <c r="G53" s="86"/>
      <c r="H53" s="87"/>
      <c r="I53" s="86"/>
      <c r="J53" s="87"/>
      <c r="K53" s="88"/>
    </row>
    <row r="54" spans="1:11" s="43" customFormat="1" ht="47.25">
      <c r="A54" s="64" t="s">
        <v>71</v>
      </c>
      <c r="B54" s="96" t="s">
        <v>72</v>
      </c>
      <c r="C54" s="52"/>
      <c r="D54" s="52"/>
      <c r="E54" s="73"/>
      <c r="F54" s="70"/>
      <c r="G54" s="69"/>
      <c r="H54" s="70"/>
      <c r="I54" s="69"/>
      <c r="J54" s="70"/>
      <c r="K54" s="71"/>
    </row>
    <row r="55" spans="1:11" s="43" customFormat="1" ht="15.75">
      <c r="A55" s="92">
        <v>4.1</v>
      </c>
      <c r="B55" s="93" t="s">
        <v>73</v>
      </c>
      <c r="C55" s="163">
        <v>846030</v>
      </c>
      <c r="D55" s="163">
        <v>9439500</v>
      </c>
      <c r="E55" s="70">
        <f>C55-D55</f>
        <v>-8593470</v>
      </c>
      <c r="F55" s="70">
        <f>0+C55</f>
        <v>846030</v>
      </c>
      <c r="G55" s="70">
        <f>0+D55</f>
        <v>9439500</v>
      </c>
      <c r="H55" s="70">
        <f>F55-G55</f>
        <v>-8593470</v>
      </c>
      <c r="I55" s="69"/>
      <c r="J55" s="70"/>
      <c r="K55" s="71"/>
    </row>
    <row r="56" spans="1:11" s="81" customFormat="1" ht="15.75">
      <c r="A56" s="94"/>
      <c r="B56" s="95" t="s">
        <v>54</v>
      </c>
      <c r="C56" s="168">
        <f aca="true" t="shared" si="15" ref="C56:H56">SUM(C55)</f>
        <v>846030</v>
      </c>
      <c r="D56" s="168">
        <f t="shared" si="15"/>
        <v>9439500</v>
      </c>
      <c r="E56" s="80">
        <f t="shared" si="15"/>
        <v>-8593470</v>
      </c>
      <c r="F56" s="80">
        <f t="shared" si="15"/>
        <v>846030</v>
      </c>
      <c r="G56" s="80">
        <f t="shared" si="15"/>
        <v>9439500</v>
      </c>
      <c r="H56" s="80">
        <f t="shared" si="15"/>
        <v>-8593470</v>
      </c>
      <c r="I56" s="69"/>
      <c r="J56" s="70"/>
      <c r="K56" s="71"/>
    </row>
    <row r="57" spans="1:11" s="43" customFormat="1" ht="15.75">
      <c r="A57" s="83"/>
      <c r="B57" s="91"/>
      <c r="C57" s="167"/>
      <c r="D57" s="167"/>
      <c r="E57" s="85"/>
      <c r="F57" s="87"/>
      <c r="G57" s="86"/>
      <c r="H57" s="87"/>
      <c r="I57" s="86"/>
      <c r="J57" s="87"/>
      <c r="K57" s="88"/>
    </row>
    <row r="58" spans="1:11" s="43" customFormat="1" ht="63">
      <c r="A58" s="64" t="s">
        <v>74</v>
      </c>
      <c r="B58" s="65" t="s">
        <v>75</v>
      </c>
      <c r="C58" s="52"/>
      <c r="D58" s="52"/>
      <c r="E58" s="73"/>
      <c r="F58" s="70"/>
      <c r="G58" s="69"/>
      <c r="H58" s="70"/>
      <c r="I58" s="69"/>
      <c r="J58" s="70"/>
      <c r="K58" s="71"/>
    </row>
    <row r="59" spans="1:11" s="43" customFormat="1" ht="15.75">
      <c r="A59" s="92">
        <v>5.1</v>
      </c>
      <c r="B59" s="93" t="s">
        <v>76</v>
      </c>
      <c r="C59" s="181">
        <v>2012748</v>
      </c>
      <c r="D59" s="163">
        <v>5815950</v>
      </c>
      <c r="E59" s="70">
        <f aca="true" t="shared" si="16" ref="E59:E64">C59-D59</f>
        <v>-3803202</v>
      </c>
      <c r="F59" s="70">
        <f aca="true" t="shared" si="17" ref="F59:G64">0+C59</f>
        <v>2012748</v>
      </c>
      <c r="G59" s="70">
        <f t="shared" si="17"/>
        <v>5815950</v>
      </c>
      <c r="H59" s="70">
        <f aca="true" t="shared" si="18" ref="H59:H64">F59-G59</f>
        <v>-3803202</v>
      </c>
      <c r="I59" s="156"/>
      <c r="J59" s="70"/>
      <c r="K59" s="71"/>
    </row>
    <row r="60" spans="1:11" s="43" customFormat="1" ht="15.75">
      <c r="A60" s="92">
        <v>5.2</v>
      </c>
      <c r="B60" s="93" t="s">
        <v>77</v>
      </c>
      <c r="C60" s="181">
        <v>383710</v>
      </c>
      <c r="D60" s="163">
        <v>2055375</v>
      </c>
      <c r="E60" s="70">
        <f t="shared" si="16"/>
        <v>-1671665</v>
      </c>
      <c r="F60" s="70">
        <f t="shared" si="17"/>
        <v>383710</v>
      </c>
      <c r="G60" s="70">
        <f t="shared" si="17"/>
        <v>2055375</v>
      </c>
      <c r="H60" s="70">
        <f t="shared" si="18"/>
        <v>-1671665</v>
      </c>
      <c r="I60" s="156"/>
      <c r="J60" s="70"/>
      <c r="K60" s="71"/>
    </row>
    <row r="61" spans="1:11" s="43" customFormat="1" ht="15.75">
      <c r="A61" s="92">
        <v>5.3</v>
      </c>
      <c r="B61" s="93" t="s">
        <v>78</v>
      </c>
      <c r="C61" s="181">
        <v>0</v>
      </c>
      <c r="D61" s="163">
        <v>0</v>
      </c>
      <c r="E61" s="70">
        <f t="shared" si="16"/>
        <v>0</v>
      </c>
      <c r="F61" s="70">
        <f t="shared" si="17"/>
        <v>0</v>
      </c>
      <c r="G61" s="70">
        <f t="shared" si="17"/>
        <v>0</v>
      </c>
      <c r="H61" s="70">
        <f t="shared" si="18"/>
        <v>0</v>
      </c>
      <c r="I61" s="157"/>
      <c r="J61" s="70"/>
      <c r="K61" s="71"/>
    </row>
    <row r="62" spans="1:11" s="43" customFormat="1" ht="15.75">
      <c r="A62" s="92">
        <v>5.4</v>
      </c>
      <c r="B62" s="93" t="s">
        <v>79</v>
      </c>
      <c r="C62" s="181">
        <v>0</v>
      </c>
      <c r="D62" s="163">
        <v>0</v>
      </c>
      <c r="E62" s="70">
        <f t="shared" si="16"/>
        <v>0</v>
      </c>
      <c r="F62" s="70">
        <f t="shared" si="17"/>
        <v>0</v>
      </c>
      <c r="G62" s="70">
        <f t="shared" si="17"/>
        <v>0</v>
      </c>
      <c r="H62" s="70">
        <f t="shared" si="18"/>
        <v>0</v>
      </c>
      <c r="I62" s="157"/>
      <c r="J62" s="70"/>
      <c r="K62" s="71"/>
    </row>
    <row r="63" spans="1:11" s="43" customFormat="1" ht="15.75">
      <c r="A63" s="92">
        <v>5.5</v>
      </c>
      <c r="B63" s="93" t="s">
        <v>80</v>
      </c>
      <c r="C63" s="181">
        <v>20432669.15</v>
      </c>
      <c r="D63" s="163">
        <v>12484500</v>
      </c>
      <c r="E63" s="70">
        <f t="shared" si="16"/>
        <v>7948169.1499999985</v>
      </c>
      <c r="F63" s="70">
        <f t="shared" si="17"/>
        <v>20432669.15</v>
      </c>
      <c r="G63" s="70">
        <f t="shared" si="17"/>
        <v>12484500</v>
      </c>
      <c r="H63" s="70">
        <f t="shared" si="18"/>
        <v>7948169.1499999985</v>
      </c>
      <c r="I63" s="158"/>
      <c r="J63" s="70"/>
      <c r="K63" s="71"/>
    </row>
    <row r="64" spans="1:11" s="43" customFormat="1" ht="15.75">
      <c r="A64" s="92">
        <v>5.6</v>
      </c>
      <c r="B64" s="93" t="s">
        <v>81</v>
      </c>
      <c r="C64" s="181">
        <v>5651475</v>
      </c>
      <c r="D64" s="165">
        <v>14045062.5</v>
      </c>
      <c r="E64" s="70">
        <f t="shared" si="16"/>
        <v>-8393587.5</v>
      </c>
      <c r="F64" s="70">
        <f t="shared" si="17"/>
        <v>5651475</v>
      </c>
      <c r="G64" s="70">
        <f t="shared" si="17"/>
        <v>14045062.5</v>
      </c>
      <c r="H64" s="70">
        <f t="shared" si="18"/>
        <v>-8393587.5</v>
      </c>
      <c r="I64" s="159"/>
      <c r="J64" s="70"/>
      <c r="K64" s="71"/>
    </row>
    <row r="65" spans="1:11" s="81" customFormat="1" ht="15.75">
      <c r="A65" s="94"/>
      <c r="B65" s="95" t="s">
        <v>54</v>
      </c>
      <c r="C65" s="168">
        <f aca="true" t="shared" si="19" ref="C65:H65">SUM(C59:C64)</f>
        <v>28480602.15</v>
      </c>
      <c r="D65" s="168">
        <f t="shared" si="19"/>
        <v>34400887.5</v>
      </c>
      <c r="E65" s="90">
        <f t="shared" si="19"/>
        <v>-5920285.3500000015</v>
      </c>
      <c r="F65" s="90">
        <f t="shared" si="19"/>
        <v>28480602.15</v>
      </c>
      <c r="G65" s="80">
        <f t="shared" si="19"/>
        <v>34400887.5</v>
      </c>
      <c r="H65" s="90">
        <f t="shared" si="19"/>
        <v>-5920285.3500000015</v>
      </c>
      <c r="I65" s="69"/>
      <c r="J65" s="70"/>
      <c r="K65" s="71"/>
    </row>
    <row r="66" spans="1:11" s="43" customFormat="1" ht="15.75">
      <c r="A66" s="97"/>
      <c r="B66" s="98"/>
      <c r="C66" s="167"/>
      <c r="D66" s="167"/>
      <c r="E66" s="85"/>
      <c r="F66" s="87"/>
      <c r="G66" s="86"/>
      <c r="H66" s="87"/>
      <c r="I66" s="86"/>
      <c r="J66" s="87"/>
      <c r="K66" s="88"/>
    </row>
    <row r="67" spans="1:11" s="43" customFormat="1" ht="47.25">
      <c r="A67" s="64" t="s">
        <v>82</v>
      </c>
      <c r="B67" s="96" t="s">
        <v>83</v>
      </c>
      <c r="C67" s="163">
        <v>0</v>
      </c>
      <c r="D67" s="163">
        <v>0</v>
      </c>
      <c r="E67" s="73"/>
      <c r="F67" s="70"/>
      <c r="G67" s="69"/>
      <c r="H67" s="70"/>
      <c r="I67" s="69"/>
      <c r="J67" s="70"/>
      <c r="K67" s="71"/>
    </row>
    <row r="68" spans="1:11" s="43" customFormat="1" ht="15.75">
      <c r="A68" s="74">
        <v>6.1</v>
      </c>
      <c r="B68" s="93" t="s">
        <v>84</v>
      </c>
      <c r="C68" s="163">
        <v>860000</v>
      </c>
      <c r="D68" s="163">
        <v>4567500</v>
      </c>
      <c r="E68" s="68">
        <f>C68-D68</f>
        <v>-3707500</v>
      </c>
      <c r="F68" s="68">
        <f>0+C68</f>
        <v>860000</v>
      </c>
      <c r="G68" s="70">
        <f>0+D68</f>
        <v>4567500</v>
      </c>
      <c r="H68" s="68">
        <f>F68-G68</f>
        <v>-3707500</v>
      </c>
      <c r="I68" s="69"/>
      <c r="J68" s="70"/>
      <c r="K68" s="71"/>
    </row>
    <row r="69" spans="1:11" s="81" customFormat="1" ht="16.5" thickBot="1">
      <c r="A69" s="82"/>
      <c r="B69" s="95" t="s">
        <v>54</v>
      </c>
      <c r="C69" s="168">
        <f aca="true" t="shared" si="20" ref="C69:H69">SUM(C68)</f>
        <v>860000</v>
      </c>
      <c r="D69" s="168">
        <f t="shared" si="20"/>
        <v>4567500</v>
      </c>
      <c r="E69" s="99">
        <f t="shared" si="20"/>
        <v>-3707500</v>
      </c>
      <c r="F69" s="90">
        <f t="shared" si="20"/>
        <v>860000</v>
      </c>
      <c r="G69" s="80">
        <f t="shared" si="20"/>
        <v>4567500</v>
      </c>
      <c r="H69" s="90">
        <f t="shared" si="20"/>
        <v>-3707500</v>
      </c>
      <c r="I69" s="69"/>
      <c r="J69" s="70"/>
      <c r="K69" s="71"/>
    </row>
    <row r="70" spans="1:11" s="43" customFormat="1" ht="16.5" thickBot="1">
      <c r="A70" s="100"/>
      <c r="B70" s="101"/>
      <c r="C70" s="167"/>
      <c r="D70" s="167"/>
      <c r="E70" s="102"/>
      <c r="F70" s="103"/>
      <c r="G70" s="104"/>
      <c r="H70" s="103"/>
      <c r="I70" s="104"/>
      <c r="J70" s="103"/>
      <c r="K70" s="105"/>
    </row>
    <row r="71" spans="1:11" s="81" customFormat="1" ht="16.5" thickBot="1">
      <c r="A71" s="107"/>
      <c r="B71" s="108" t="s">
        <v>85</v>
      </c>
      <c r="C71" s="169">
        <f aca="true" t="shared" si="21" ref="C71:H71">C30+C41+C52+C56+C65+C69</f>
        <v>62930768.93</v>
      </c>
      <c r="D71" s="169">
        <f t="shared" si="21"/>
        <v>322473112.5</v>
      </c>
      <c r="E71" s="106">
        <f t="shared" si="21"/>
        <v>-259542343.56999996</v>
      </c>
      <c r="F71" s="106">
        <f t="shared" si="21"/>
        <v>62930768.93</v>
      </c>
      <c r="G71" s="109">
        <f t="shared" si="21"/>
        <v>322473112.5</v>
      </c>
      <c r="H71" s="106">
        <f t="shared" si="21"/>
        <v>-259542343.56999996</v>
      </c>
      <c r="I71" s="106"/>
      <c r="J71" s="110"/>
      <c r="K71" s="111"/>
    </row>
    <row r="72" spans="2:11" s="43" customFormat="1" ht="15.75">
      <c r="B72" s="112"/>
      <c r="C72" s="124"/>
      <c r="D72" s="124"/>
      <c r="E72" s="124"/>
      <c r="I72" s="44"/>
      <c r="J72" s="44"/>
      <c r="K72" s="44"/>
    </row>
    <row r="73" spans="2:11" s="43" customFormat="1" ht="15.75">
      <c r="B73" s="112" t="s">
        <v>86</v>
      </c>
      <c r="C73" s="44"/>
      <c r="D73" s="44"/>
      <c r="E73" s="44"/>
      <c r="I73" s="44"/>
      <c r="J73" s="44"/>
      <c r="K73" s="44"/>
    </row>
    <row r="74" spans="1:11" s="43" customFormat="1" ht="15.75">
      <c r="A74" s="43">
        <v>1</v>
      </c>
      <c r="B74" s="202" t="s">
        <v>108</v>
      </c>
      <c r="C74" s="202"/>
      <c r="D74" s="202"/>
      <c r="E74" s="202"/>
      <c r="F74" s="202"/>
      <c r="G74" s="202"/>
      <c r="H74" s="202"/>
      <c r="I74" s="44"/>
      <c r="J74" s="44"/>
      <c r="K74" s="44"/>
    </row>
    <row r="75" spans="1:11" s="43" customFormat="1" ht="15.75">
      <c r="A75" s="43">
        <v>2</v>
      </c>
      <c r="B75" s="154" t="s">
        <v>109</v>
      </c>
      <c r="C75" s="113"/>
      <c r="D75" s="113"/>
      <c r="E75" s="113"/>
      <c r="F75" s="114"/>
      <c r="G75" s="114"/>
      <c r="H75" s="114"/>
      <c r="I75" s="44"/>
      <c r="J75" s="44"/>
      <c r="K75" s="44"/>
    </row>
    <row r="76" spans="2:11" s="43" customFormat="1" ht="15.75">
      <c r="B76" s="112"/>
      <c r="C76" s="44"/>
      <c r="D76" s="44"/>
      <c r="I76" s="44"/>
      <c r="J76" s="44"/>
      <c r="K76" s="44"/>
    </row>
    <row r="79" ht="12.75">
      <c r="A79" t="s">
        <v>23</v>
      </c>
    </row>
    <row r="80" ht="12.75">
      <c r="A80" t="s">
        <v>24</v>
      </c>
    </row>
  </sheetData>
  <sheetProtection/>
  <mergeCells count="9">
    <mergeCell ref="C12:E12"/>
    <mergeCell ref="F12:H12"/>
    <mergeCell ref="B74:H74"/>
    <mergeCell ref="A7:K7"/>
    <mergeCell ref="A8:K8"/>
    <mergeCell ref="A9:K9"/>
    <mergeCell ref="A10:K10"/>
    <mergeCell ref="A12:A13"/>
    <mergeCell ref="B12:B13"/>
  </mergeCells>
  <printOptions/>
  <pageMargins left="0.51" right="0.75" top="0.43" bottom="0.36" header="0.21" footer="0.18"/>
  <pageSetup fitToHeight="2" fitToWidth="1"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TANROADS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LUKE N</cp:lastModifiedBy>
  <cp:lastPrinted>2017-09-28T10:09:47Z</cp:lastPrinted>
  <dcterms:created xsi:type="dcterms:W3CDTF">2007-11-21T06:38:14Z</dcterms:created>
  <dcterms:modified xsi:type="dcterms:W3CDTF">2018-01-23T12:56:09Z</dcterms:modified>
  <cp:category/>
  <cp:version/>
  <cp:contentType/>
  <cp:contentStatus/>
</cp:coreProperties>
</file>